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toly Kuritsin\Desktop\000 2017 САЙТ\Документы\Документы Файлы\3 Кр_ЛМ_Норм_треб_Организ_методы_учета\Тхоместо Павол Шпрок 1994\"/>
    </mc:Choice>
  </mc:AlternateContent>
  <bookViews>
    <workbookView xWindow="0" yWindow="0" windowWidth="19200" windowHeight="6940" activeTab="2" xr2:uid="{4F4B3441-B800-4CAE-9077-0D3206F7964A}"/>
  </bookViews>
  <sheets>
    <sheet name="Сводные результаты" sheetId="5" r:id="rId1"/>
    <sheet name="Данные по учетчикам" sheetId="4" r:id="rId2"/>
    <sheet name="Исх данные кор-ка" sheetId="3" r:id="rId3"/>
    <sheet name="Исходные данные" sheetId="1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6" i="4" l="1"/>
  <c r="P215" i="4"/>
  <c r="O215" i="4"/>
  <c r="N215" i="4"/>
  <c r="P214" i="4"/>
  <c r="O214" i="4"/>
  <c r="O213" i="4" s="1"/>
  <c r="N214" i="4"/>
  <c r="P213" i="4"/>
  <c r="N213" i="4"/>
  <c r="N204" i="4"/>
  <c r="P203" i="4"/>
  <c r="O203" i="4"/>
  <c r="N203" i="4"/>
  <c r="P202" i="4"/>
  <c r="O202" i="4"/>
  <c r="O201" i="4" s="1"/>
  <c r="N202" i="4"/>
  <c r="N201" i="4" s="1"/>
  <c r="P201" i="4"/>
  <c r="N192" i="4"/>
  <c r="P191" i="4"/>
  <c r="O191" i="4"/>
  <c r="N191" i="4"/>
  <c r="P190" i="4"/>
  <c r="O190" i="4"/>
  <c r="O189" i="4" s="1"/>
  <c r="N190" i="4"/>
  <c r="P189" i="4"/>
  <c r="N189" i="4"/>
  <c r="N163" i="4"/>
  <c r="P162" i="4"/>
  <c r="O162" i="4"/>
  <c r="N162" i="4"/>
  <c r="P161" i="4"/>
  <c r="O161" i="4"/>
  <c r="O160" i="4" s="1"/>
  <c r="N161" i="4"/>
  <c r="N160" i="4" s="1"/>
  <c r="P160" i="4"/>
  <c r="N151" i="4"/>
  <c r="P150" i="4"/>
  <c r="O150" i="4"/>
  <c r="N150" i="4"/>
  <c r="P149" i="4"/>
  <c r="O149" i="4"/>
  <c r="N149" i="4"/>
  <c r="P148" i="4"/>
  <c r="O148" i="4"/>
  <c r="N148" i="4"/>
  <c r="N139" i="4"/>
  <c r="P138" i="4"/>
  <c r="O138" i="4"/>
  <c r="N138" i="4"/>
  <c r="P137" i="4"/>
  <c r="O137" i="4"/>
  <c r="O136" i="4" s="1"/>
  <c r="N137" i="4"/>
  <c r="N136" i="4" s="1"/>
  <c r="P136" i="4"/>
  <c r="N117" i="4"/>
  <c r="P116" i="4"/>
  <c r="O116" i="4"/>
  <c r="N116" i="4"/>
  <c r="P115" i="4"/>
  <c r="O115" i="4"/>
  <c r="N115" i="4"/>
  <c r="P114" i="4"/>
  <c r="O114" i="4"/>
  <c r="N114" i="4"/>
  <c r="N105" i="4"/>
  <c r="P104" i="4"/>
  <c r="O104" i="4"/>
  <c r="N104" i="4"/>
  <c r="P103" i="4"/>
  <c r="O103" i="4"/>
  <c r="N103" i="4"/>
  <c r="P102" i="4"/>
  <c r="O102" i="4"/>
  <c r="N102" i="4"/>
  <c r="N93" i="4"/>
  <c r="P92" i="4"/>
  <c r="O92" i="4"/>
  <c r="N92" i="4"/>
  <c r="P91" i="4"/>
  <c r="P90" i="4" s="1"/>
  <c r="O91" i="4"/>
  <c r="O90" i="4" s="1"/>
  <c r="N91" i="4"/>
  <c r="N90" i="4" s="1"/>
  <c r="N70" i="4"/>
  <c r="P69" i="4"/>
  <c r="O69" i="4"/>
  <c r="N69" i="4"/>
  <c r="P68" i="4"/>
  <c r="O68" i="4"/>
  <c r="O67" i="4" s="1"/>
  <c r="N68" i="4"/>
  <c r="P67" i="4"/>
  <c r="N67" i="4"/>
  <c r="N58" i="4"/>
  <c r="P57" i="4"/>
  <c r="O57" i="4"/>
  <c r="N57" i="4"/>
  <c r="P56" i="4"/>
  <c r="O56" i="4"/>
  <c r="N56" i="4"/>
  <c r="P55" i="4"/>
  <c r="O55" i="4"/>
  <c r="N55" i="4"/>
  <c r="P45" i="4"/>
  <c r="O45" i="4"/>
  <c r="P44" i="4"/>
  <c r="O44" i="4"/>
  <c r="O43" i="4" s="1"/>
  <c r="P43" i="4"/>
  <c r="N44" i="4"/>
  <c r="N43" i="4" s="1"/>
  <c r="N45" i="4"/>
  <c r="N46" i="4"/>
  <c r="R254" i="4"/>
  <c r="T253" i="4"/>
  <c r="S253" i="4"/>
  <c r="R253" i="4"/>
  <c r="T252" i="4"/>
  <c r="S252" i="4"/>
  <c r="S251" i="4" s="1"/>
  <c r="R252" i="4"/>
  <c r="R251" i="4" s="1"/>
  <c r="T251" i="4"/>
  <c r="R244" i="4"/>
  <c r="T243" i="4"/>
  <c r="S243" i="4"/>
  <c r="R243" i="4"/>
  <c r="T242" i="4"/>
  <c r="S242" i="4"/>
  <c r="R242" i="4"/>
  <c r="T241" i="4"/>
  <c r="S241" i="4"/>
  <c r="R241" i="4"/>
  <c r="R234" i="4"/>
  <c r="T233" i="4"/>
  <c r="S233" i="4"/>
  <c r="R233" i="4"/>
  <c r="T232" i="4"/>
  <c r="S232" i="4"/>
  <c r="S231" i="4" s="1"/>
  <c r="R232" i="4"/>
  <c r="T231" i="4"/>
  <c r="R231" i="4"/>
  <c r="R210" i="4"/>
  <c r="T209" i="4"/>
  <c r="S209" i="4"/>
  <c r="R209" i="4"/>
  <c r="T208" i="4"/>
  <c r="S208" i="4"/>
  <c r="S207" i="4" s="1"/>
  <c r="R208" i="4"/>
  <c r="R207" i="4" s="1"/>
  <c r="T207" i="4"/>
  <c r="R200" i="4"/>
  <c r="T199" i="4"/>
  <c r="S199" i="4"/>
  <c r="R199" i="4"/>
  <c r="T198" i="4"/>
  <c r="S198" i="4"/>
  <c r="S197" i="4" s="1"/>
  <c r="R198" i="4"/>
  <c r="T197" i="4"/>
  <c r="R197" i="4"/>
  <c r="R190" i="4"/>
  <c r="T189" i="4"/>
  <c r="S189" i="4"/>
  <c r="R189" i="4"/>
  <c r="T188" i="4"/>
  <c r="T187" i="4" s="1"/>
  <c r="S188" i="4"/>
  <c r="S187" i="4" s="1"/>
  <c r="R188" i="4"/>
  <c r="R187" i="4"/>
  <c r="R167" i="4"/>
  <c r="T166" i="4"/>
  <c r="S166" i="4"/>
  <c r="R166" i="4"/>
  <c r="T165" i="4"/>
  <c r="S165" i="4"/>
  <c r="S164" i="4" s="1"/>
  <c r="R165" i="4"/>
  <c r="T164" i="4"/>
  <c r="R164" i="4"/>
  <c r="R157" i="4"/>
  <c r="T156" i="4"/>
  <c r="S156" i="4"/>
  <c r="R156" i="4"/>
  <c r="T155" i="4"/>
  <c r="S155" i="4"/>
  <c r="R155" i="4"/>
  <c r="R154" i="4" s="1"/>
  <c r="T154" i="4"/>
  <c r="S154" i="4"/>
  <c r="R147" i="4"/>
  <c r="T146" i="4"/>
  <c r="S146" i="4"/>
  <c r="R146" i="4"/>
  <c r="T145" i="4"/>
  <c r="T144" i="4" s="1"/>
  <c r="S145" i="4"/>
  <c r="S144" i="4" s="1"/>
  <c r="R145" i="4"/>
  <c r="R144" i="4"/>
  <c r="R137" i="4"/>
  <c r="T136" i="4"/>
  <c r="S136" i="4"/>
  <c r="R136" i="4"/>
  <c r="T135" i="4"/>
  <c r="S135" i="4"/>
  <c r="S134" i="4" s="1"/>
  <c r="R135" i="4"/>
  <c r="T134" i="4"/>
  <c r="R134" i="4"/>
  <c r="R121" i="4"/>
  <c r="T120" i="4"/>
  <c r="S120" i="4"/>
  <c r="R120" i="4"/>
  <c r="T119" i="4"/>
  <c r="S119" i="4"/>
  <c r="S118" i="4" s="1"/>
  <c r="R119" i="4"/>
  <c r="R118" i="4" s="1"/>
  <c r="T118" i="4"/>
  <c r="R111" i="4"/>
  <c r="T110" i="4"/>
  <c r="S110" i="4"/>
  <c r="R110" i="4"/>
  <c r="T109" i="4"/>
  <c r="S109" i="4"/>
  <c r="R109" i="4"/>
  <c r="T108" i="4"/>
  <c r="S108" i="4"/>
  <c r="R108" i="4"/>
  <c r="R101" i="4"/>
  <c r="T100" i="4"/>
  <c r="S100" i="4"/>
  <c r="R100" i="4"/>
  <c r="T99" i="4"/>
  <c r="S99" i="4"/>
  <c r="R99" i="4"/>
  <c r="R98" i="4" s="1"/>
  <c r="T98" i="4"/>
  <c r="S98" i="4"/>
  <c r="R91" i="4"/>
  <c r="T90" i="4"/>
  <c r="S90" i="4"/>
  <c r="R90" i="4"/>
  <c r="T89" i="4"/>
  <c r="T88" i="4" s="1"/>
  <c r="S89" i="4"/>
  <c r="S88" i="4" s="1"/>
  <c r="R89" i="4"/>
  <c r="R88" i="4"/>
  <c r="R74" i="4"/>
  <c r="T73" i="4"/>
  <c r="S73" i="4"/>
  <c r="R73" i="4"/>
  <c r="T72" i="4"/>
  <c r="S72" i="4"/>
  <c r="R72" i="4"/>
  <c r="R71" i="4" s="1"/>
  <c r="T71" i="4"/>
  <c r="S71" i="4"/>
  <c r="R64" i="4"/>
  <c r="T63" i="4"/>
  <c r="S63" i="4"/>
  <c r="R63" i="4"/>
  <c r="T62" i="4"/>
  <c r="S62" i="4"/>
  <c r="S61" i="4" s="1"/>
  <c r="R62" i="4"/>
  <c r="R61" i="4" s="1"/>
  <c r="T61" i="4"/>
  <c r="R54" i="4"/>
  <c r="T53" i="4"/>
  <c r="S53" i="4"/>
  <c r="R53" i="4"/>
  <c r="T52" i="4"/>
  <c r="S52" i="4"/>
  <c r="R52" i="4"/>
  <c r="T51" i="4"/>
  <c r="S51" i="4"/>
  <c r="R51" i="4"/>
  <c r="R41" i="4"/>
  <c r="T42" i="4"/>
  <c r="T41" i="4" s="1"/>
  <c r="S42" i="4"/>
  <c r="S41" i="4" s="1"/>
  <c r="T43" i="4"/>
  <c r="S43" i="4"/>
  <c r="R42" i="4"/>
  <c r="R43" i="4"/>
  <c r="R44" i="4"/>
  <c r="H18" i="4" l="1"/>
  <c r="H17" i="4"/>
  <c r="G45" i="5" l="1"/>
  <c r="F45" i="5"/>
  <c r="G36" i="5"/>
  <c r="E45" i="5"/>
  <c r="F44" i="5"/>
  <c r="E44" i="5"/>
  <c r="G43" i="5"/>
  <c r="G42" i="5"/>
  <c r="G44" i="5" s="1"/>
  <c r="F32" i="5"/>
  <c r="E32" i="5"/>
  <c r="F31" i="5"/>
  <c r="F33" i="5" s="1"/>
  <c r="E31" i="5"/>
  <c r="G29" i="5"/>
  <c r="G28" i="5"/>
  <c r="F24" i="5"/>
  <c r="E24" i="5"/>
  <c r="F23" i="5"/>
  <c r="E23" i="5"/>
  <c r="G21" i="5"/>
  <c r="G20" i="5"/>
  <c r="F16" i="5"/>
  <c r="E16" i="5"/>
  <c r="F15" i="5"/>
  <c r="E15" i="5"/>
  <c r="G13" i="5"/>
  <c r="G12" i="5"/>
  <c r="F8" i="5"/>
  <c r="F7" i="5"/>
  <c r="E8" i="5"/>
  <c r="G35" i="5" s="1"/>
  <c r="G37" i="5" s="1"/>
  <c r="E7" i="5"/>
  <c r="E9" i="5" s="1"/>
  <c r="G5" i="5"/>
  <c r="G4" i="5"/>
  <c r="F25" i="5" l="1"/>
  <c r="G7" i="5"/>
  <c r="G32" i="5"/>
  <c r="E33" i="5"/>
  <c r="G31" i="5"/>
  <c r="G33" i="5" s="1"/>
  <c r="G24" i="5"/>
  <c r="E25" i="5"/>
  <c r="E17" i="5"/>
  <c r="F9" i="5"/>
  <c r="F17" i="5"/>
  <c r="G23" i="5"/>
  <c r="G16" i="5"/>
  <c r="G15" i="5"/>
  <c r="G8" i="5"/>
  <c r="G9" i="5" s="1"/>
  <c r="H13" i="4"/>
  <c r="H12" i="4"/>
  <c r="H11" i="4"/>
  <c r="H10" i="4"/>
  <c r="H8" i="4"/>
  <c r="H7" i="4"/>
  <c r="H4" i="4"/>
  <c r="J7" i="4"/>
  <c r="I8" i="4"/>
  <c r="I222" i="4"/>
  <c r="I221" i="4" s="1"/>
  <c r="H222" i="4"/>
  <c r="F222" i="4"/>
  <c r="F221" i="4" s="1"/>
  <c r="E222" i="4"/>
  <c r="E221" i="4" s="1"/>
  <c r="I223" i="4"/>
  <c r="H223" i="4"/>
  <c r="F223" i="4"/>
  <c r="E223" i="4"/>
  <c r="I224" i="4"/>
  <c r="M11" i="4" s="1"/>
  <c r="H224" i="4"/>
  <c r="M6" i="4" s="1"/>
  <c r="F224" i="4"/>
  <c r="M10" i="4" s="1"/>
  <c r="E224" i="4"/>
  <c r="M5" i="4" s="1"/>
  <c r="K224" i="4"/>
  <c r="M7" i="4" s="1"/>
  <c r="H221" i="4"/>
  <c r="I178" i="4"/>
  <c r="H178" i="4"/>
  <c r="F178" i="4"/>
  <c r="F177" i="4" s="1"/>
  <c r="E178" i="4"/>
  <c r="E177" i="4" s="1"/>
  <c r="I179" i="4"/>
  <c r="H179" i="4"/>
  <c r="F179" i="4"/>
  <c r="E179" i="4"/>
  <c r="I180" i="4"/>
  <c r="L11" i="4" s="1"/>
  <c r="H180" i="4"/>
  <c r="L6" i="4" s="1"/>
  <c r="F180" i="4"/>
  <c r="L10" i="4" s="1"/>
  <c r="E180" i="4"/>
  <c r="I177" i="4"/>
  <c r="H177" i="4"/>
  <c r="I125" i="4"/>
  <c r="I124" i="4" s="1"/>
  <c r="H125" i="4"/>
  <c r="H124" i="4" s="1"/>
  <c r="F125" i="4"/>
  <c r="E125" i="4"/>
  <c r="E124" i="4" s="1"/>
  <c r="I126" i="4"/>
  <c r="H126" i="4"/>
  <c r="F126" i="4"/>
  <c r="E126" i="4"/>
  <c r="I127" i="4"/>
  <c r="K11" i="4" s="1"/>
  <c r="H127" i="4"/>
  <c r="K6" i="4" s="1"/>
  <c r="F127" i="4"/>
  <c r="E127" i="4"/>
  <c r="K5" i="4" s="1"/>
  <c r="G181" i="4"/>
  <c r="J181" i="4"/>
  <c r="K181" i="4"/>
  <c r="L181" i="4"/>
  <c r="F124" i="4"/>
  <c r="I79" i="4"/>
  <c r="I78" i="4" s="1"/>
  <c r="H79" i="4"/>
  <c r="H78" i="4" s="1"/>
  <c r="F79" i="4"/>
  <c r="F78" i="4" s="1"/>
  <c r="E79" i="4"/>
  <c r="E78" i="4" s="1"/>
  <c r="I80" i="4"/>
  <c r="H80" i="4"/>
  <c r="F80" i="4"/>
  <c r="E80" i="4"/>
  <c r="I81" i="4"/>
  <c r="J11" i="4" s="1"/>
  <c r="H81" i="4"/>
  <c r="J6" i="4" s="1"/>
  <c r="F81" i="4"/>
  <c r="J10" i="4" s="1"/>
  <c r="E81" i="4"/>
  <c r="J5" i="4" s="1"/>
  <c r="G128" i="4"/>
  <c r="J128" i="4"/>
  <c r="K128" i="4"/>
  <c r="L128" i="4"/>
  <c r="A129" i="4"/>
  <c r="A130" i="4" s="1"/>
  <c r="A131" i="4" s="1"/>
  <c r="A132" i="4" s="1"/>
  <c r="G129" i="4"/>
  <c r="J129" i="4"/>
  <c r="M129" i="4" s="1"/>
  <c r="K129" i="4"/>
  <c r="L129" i="4"/>
  <c r="G130" i="4"/>
  <c r="J130" i="4"/>
  <c r="M130" i="4" s="1"/>
  <c r="K130" i="4"/>
  <c r="L130" i="4"/>
  <c r="G131" i="4"/>
  <c r="J131" i="4"/>
  <c r="M131" i="4" s="1"/>
  <c r="K131" i="4"/>
  <c r="L131" i="4"/>
  <c r="G132" i="4"/>
  <c r="J132" i="4"/>
  <c r="K132" i="4"/>
  <c r="L132" i="4"/>
  <c r="I32" i="4"/>
  <c r="I31" i="4" s="1"/>
  <c r="H32" i="4"/>
  <c r="H31" i="4" s="1"/>
  <c r="F32" i="4"/>
  <c r="F31" i="4" s="1"/>
  <c r="E32" i="4"/>
  <c r="E31" i="4" s="1"/>
  <c r="I33" i="4"/>
  <c r="H33" i="4"/>
  <c r="F33" i="4"/>
  <c r="E33" i="4"/>
  <c r="I34" i="4"/>
  <c r="I11" i="4" s="1"/>
  <c r="H34" i="4"/>
  <c r="I6" i="4" s="1"/>
  <c r="F34" i="4"/>
  <c r="I10" i="4" s="1"/>
  <c r="E34" i="4"/>
  <c r="I5" i="4" s="1"/>
  <c r="L219" i="4"/>
  <c r="K219" i="4"/>
  <c r="J219" i="4"/>
  <c r="G219" i="4"/>
  <c r="L175" i="4"/>
  <c r="K175" i="4"/>
  <c r="J175" i="4"/>
  <c r="G175" i="4"/>
  <c r="L122" i="4"/>
  <c r="K122" i="4"/>
  <c r="J122" i="4"/>
  <c r="G122" i="4"/>
  <c r="L258" i="4"/>
  <c r="K258" i="4"/>
  <c r="J258" i="4"/>
  <c r="G258" i="4"/>
  <c r="L174" i="4"/>
  <c r="K174" i="4"/>
  <c r="J174" i="4"/>
  <c r="G174" i="4"/>
  <c r="L257" i="4"/>
  <c r="K257" i="4"/>
  <c r="J257" i="4"/>
  <c r="G257" i="4"/>
  <c r="L218" i="4"/>
  <c r="K218" i="4"/>
  <c r="J218" i="4"/>
  <c r="G218" i="4"/>
  <c r="L76" i="4"/>
  <c r="K76" i="4"/>
  <c r="J76" i="4"/>
  <c r="G76" i="4"/>
  <c r="L121" i="4"/>
  <c r="K121" i="4"/>
  <c r="J121" i="4"/>
  <c r="G121" i="4"/>
  <c r="L75" i="4"/>
  <c r="K75" i="4"/>
  <c r="J75" i="4"/>
  <c r="G75" i="4"/>
  <c r="L173" i="4"/>
  <c r="K173" i="4"/>
  <c r="J173" i="4"/>
  <c r="G173" i="4"/>
  <c r="L74" i="4"/>
  <c r="K74" i="4"/>
  <c r="J74" i="4"/>
  <c r="G74" i="4"/>
  <c r="L217" i="4"/>
  <c r="K217" i="4"/>
  <c r="J217" i="4"/>
  <c r="G217" i="4"/>
  <c r="L73" i="4"/>
  <c r="K73" i="4"/>
  <c r="J73" i="4"/>
  <c r="G73" i="4"/>
  <c r="L216" i="4"/>
  <c r="K216" i="4"/>
  <c r="J216" i="4"/>
  <c r="G216" i="4"/>
  <c r="L72" i="4"/>
  <c r="K72" i="4"/>
  <c r="J72" i="4"/>
  <c r="M72" i="4" s="1"/>
  <c r="L71" i="4"/>
  <c r="K71" i="4"/>
  <c r="J71" i="4"/>
  <c r="G71" i="4"/>
  <c r="L256" i="4"/>
  <c r="K256" i="4"/>
  <c r="J256" i="4"/>
  <c r="G256" i="4"/>
  <c r="L255" i="4"/>
  <c r="K255" i="4"/>
  <c r="J255" i="4"/>
  <c r="G255" i="4"/>
  <c r="L172" i="4"/>
  <c r="K172" i="4"/>
  <c r="J172" i="4"/>
  <c r="G172" i="4"/>
  <c r="L70" i="4"/>
  <c r="K70" i="4"/>
  <c r="J70" i="4"/>
  <c r="G70" i="4"/>
  <c r="L69" i="4"/>
  <c r="K69" i="4"/>
  <c r="J69" i="4"/>
  <c r="G69" i="4"/>
  <c r="L254" i="4"/>
  <c r="K254" i="4"/>
  <c r="J254" i="4"/>
  <c r="G254" i="4"/>
  <c r="L171" i="4"/>
  <c r="K171" i="4"/>
  <c r="J171" i="4"/>
  <c r="G171" i="4"/>
  <c r="L215" i="4"/>
  <c r="K215" i="4"/>
  <c r="J215" i="4"/>
  <c r="G215" i="4"/>
  <c r="L170" i="4"/>
  <c r="K170" i="4"/>
  <c r="J170" i="4"/>
  <c r="G170" i="4"/>
  <c r="L120" i="4"/>
  <c r="K120" i="4"/>
  <c r="J120" i="4"/>
  <c r="G120" i="4"/>
  <c r="L119" i="4"/>
  <c r="K119" i="4"/>
  <c r="J119" i="4"/>
  <c r="G119" i="4"/>
  <c r="L118" i="4"/>
  <c r="K118" i="4"/>
  <c r="J118" i="4"/>
  <c r="G118" i="4"/>
  <c r="L169" i="4"/>
  <c r="K169" i="4"/>
  <c r="J169" i="4"/>
  <c r="G169" i="4"/>
  <c r="L68" i="4"/>
  <c r="K68" i="4"/>
  <c r="J68" i="4"/>
  <c r="G68" i="4"/>
  <c r="L214" i="4"/>
  <c r="K214" i="4"/>
  <c r="J214" i="4"/>
  <c r="G214" i="4"/>
  <c r="L213" i="4"/>
  <c r="K213" i="4"/>
  <c r="J213" i="4"/>
  <c r="G213" i="4"/>
  <c r="L212" i="4"/>
  <c r="K212" i="4"/>
  <c r="J212" i="4"/>
  <c r="G212" i="4"/>
  <c r="L117" i="4"/>
  <c r="K117" i="4"/>
  <c r="J117" i="4"/>
  <c r="G117" i="4"/>
  <c r="L67" i="4"/>
  <c r="K67" i="4"/>
  <c r="J67" i="4"/>
  <c r="G67" i="4"/>
  <c r="L168" i="4"/>
  <c r="K168" i="4"/>
  <c r="J168" i="4"/>
  <c r="G168" i="4"/>
  <c r="L167" i="4"/>
  <c r="K167" i="4"/>
  <c r="J167" i="4"/>
  <c r="G167" i="4"/>
  <c r="L166" i="4"/>
  <c r="K166" i="4"/>
  <c r="J166" i="4"/>
  <c r="G166" i="4"/>
  <c r="L116" i="4"/>
  <c r="K116" i="4"/>
  <c r="J116" i="4"/>
  <c r="G116" i="4"/>
  <c r="L115" i="4"/>
  <c r="K115" i="4"/>
  <c r="J115" i="4"/>
  <c r="G115" i="4"/>
  <c r="L66" i="4"/>
  <c r="K66" i="4"/>
  <c r="J66" i="4"/>
  <c r="G66" i="4"/>
  <c r="L65" i="4"/>
  <c r="K65" i="4"/>
  <c r="J65" i="4"/>
  <c r="G65" i="4"/>
  <c r="L211" i="4"/>
  <c r="K211" i="4"/>
  <c r="J211" i="4"/>
  <c r="G211" i="4"/>
  <c r="L210" i="4"/>
  <c r="K210" i="4"/>
  <c r="J210" i="4"/>
  <c r="G210" i="4"/>
  <c r="L114" i="4"/>
  <c r="K114" i="4"/>
  <c r="J114" i="4"/>
  <c r="G114" i="4"/>
  <c r="L113" i="4"/>
  <c r="K113" i="4"/>
  <c r="J113" i="4"/>
  <c r="G113" i="4"/>
  <c r="L165" i="4"/>
  <c r="K165" i="4"/>
  <c r="J165" i="4"/>
  <c r="G165" i="4"/>
  <c r="L64" i="4"/>
  <c r="K64" i="4"/>
  <c r="J64" i="4"/>
  <c r="G64" i="4"/>
  <c r="L63" i="4"/>
  <c r="K63" i="4"/>
  <c r="J63" i="4"/>
  <c r="G63" i="4"/>
  <c r="L62" i="4"/>
  <c r="K62" i="4"/>
  <c r="J62" i="4"/>
  <c r="G62" i="4"/>
  <c r="L61" i="4"/>
  <c r="K61" i="4"/>
  <c r="J61" i="4"/>
  <c r="G61" i="4"/>
  <c r="M61" i="4" s="1"/>
  <c r="L164" i="4"/>
  <c r="K164" i="4"/>
  <c r="J164" i="4"/>
  <c r="G164" i="4"/>
  <c r="M164" i="4" s="1"/>
  <c r="L209" i="4"/>
  <c r="K209" i="4"/>
  <c r="J209" i="4"/>
  <c r="G209" i="4"/>
  <c r="M209" i="4" s="1"/>
  <c r="L208" i="4"/>
  <c r="K208" i="4"/>
  <c r="J208" i="4"/>
  <c r="G208" i="4"/>
  <c r="M208" i="4" s="1"/>
  <c r="L207" i="4"/>
  <c r="K207" i="4"/>
  <c r="J207" i="4"/>
  <c r="G207" i="4"/>
  <c r="M207" i="4" s="1"/>
  <c r="L112" i="4"/>
  <c r="K112" i="4"/>
  <c r="J112" i="4"/>
  <c r="G112" i="4"/>
  <c r="M112" i="4" s="1"/>
  <c r="L111" i="4"/>
  <c r="K111" i="4"/>
  <c r="J111" i="4"/>
  <c r="G111" i="4"/>
  <c r="M111" i="4" s="1"/>
  <c r="L253" i="4"/>
  <c r="K253" i="4"/>
  <c r="J253" i="4"/>
  <c r="G253" i="4"/>
  <c r="M253" i="4" s="1"/>
  <c r="L252" i="4"/>
  <c r="K252" i="4"/>
  <c r="J252" i="4"/>
  <c r="G252" i="4"/>
  <c r="M252" i="4" s="1"/>
  <c r="L60" i="4"/>
  <c r="K60" i="4"/>
  <c r="J60" i="4"/>
  <c r="G60" i="4"/>
  <c r="M60" i="4" s="1"/>
  <c r="L206" i="4"/>
  <c r="K206" i="4"/>
  <c r="J206" i="4"/>
  <c r="G206" i="4"/>
  <c r="M206" i="4" s="1"/>
  <c r="L59" i="4"/>
  <c r="K59" i="4"/>
  <c r="J59" i="4"/>
  <c r="G59" i="4"/>
  <c r="M59" i="4" s="1"/>
  <c r="L251" i="4"/>
  <c r="K251" i="4"/>
  <c r="J251" i="4"/>
  <c r="G251" i="4"/>
  <c r="M251" i="4" s="1"/>
  <c r="L110" i="4"/>
  <c r="K110" i="4"/>
  <c r="J110" i="4"/>
  <c r="G110" i="4"/>
  <c r="M110" i="4" s="1"/>
  <c r="L58" i="4"/>
  <c r="K58" i="4"/>
  <c r="J58" i="4"/>
  <c r="G58" i="4"/>
  <c r="M58" i="4" s="1"/>
  <c r="L250" i="4"/>
  <c r="K250" i="4"/>
  <c r="J250" i="4"/>
  <c r="G250" i="4"/>
  <c r="M250" i="4" s="1"/>
  <c r="L163" i="4"/>
  <c r="K163" i="4"/>
  <c r="J163" i="4"/>
  <c r="G163" i="4"/>
  <c r="M163" i="4" s="1"/>
  <c r="L109" i="4"/>
  <c r="K109" i="4"/>
  <c r="J109" i="4"/>
  <c r="G109" i="4"/>
  <c r="M109" i="4" s="1"/>
  <c r="L249" i="4"/>
  <c r="K249" i="4"/>
  <c r="J249" i="4"/>
  <c r="G249" i="4"/>
  <c r="M249" i="4" s="1"/>
  <c r="L248" i="4"/>
  <c r="K248" i="4"/>
  <c r="J248" i="4"/>
  <c r="G248" i="4"/>
  <c r="M248" i="4" s="1"/>
  <c r="L108" i="4"/>
  <c r="K108" i="4"/>
  <c r="J108" i="4"/>
  <c r="G108" i="4"/>
  <c r="M108" i="4" s="1"/>
  <c r="L57" i="4"/>
  <c r="K57" i="4"/>
  <c r="J57" i="4"/>
  <c r="G57" i="4"/>
  <c r="M57" i="4" s="1"/>
  <c r="L56" i="4"/>
  <c r="K56" i="4"/>
  <c r="J56" i="4"/>
  <c r="G56" i="4"/>
  <c r="M56" i="4" s="1"/>
  <c r="L162" i="4"/>
  <c r="K162" i="4"/>
  <c r="J162" i="4"/>
  <c r="G162" i="4"/>
  <c r="M162" i="4" s="1"/>
  <c r="L55" i="4"/>
  <c r="K55" i="4"/>
  <c r="J55" i="4"/>
  <c r="G55" i="4"/>
  <c r="M55" i="4" s="1"/>
  <c r="L161" i="4"/>
  <c r="K161" i="4"/>
  <c r="J161" i="4"/>
  <c r="G161" i="4"/>
  <c r="M161" i="4" s="1"/>
  <c r="L107" i="4"/>
  <c r="K107" i="4"/>
  <c r="J107" i="4"/>
  <c r="G107" i="4"/>
  <c r="M107" i="4" s="1"/>
  <c r="L106" i="4"/>
  <c r="K106" i="4"/>
  <c r="J106" i="4"/>
  <c r="G106" i="4"/>
  <c r="M106" i="4" s="1"/>
  <c r="L247" i="4"/>
  <c r="K247" i="4"/>
  <c r="J247" i="4"/>
  <c r="G247" i="4"/>
  <c r="M247" i="4" s="1"/>
  <c r="L205" i="4"/>
  <c r="K205" i="4"/>
  <c r="J205" i="4"/>
  <c r="G205" i="4"/>
  <c r="M205" i="4" s="1"/>
  <c r="L246" i="4"/>
  <c r="K246" i="4"/>
  <c r="J246" i="4"/>
  <c r="G246" i="4"/>
  <c r="M246" i="4" s="1"/>
  <c r="L204" i="4"/>
  <c r="K204" i="4"/>
  <c r="J204" i="4"/>
  <c r="G204" i="4"/>
  <c r="M204" i="4" s="1"/>
  <c r="L160" i="4"/>
  <c r="K160" i="4"/>
  <c r="J160" i="4"/>
  <c r="G160" i="4"/>
  <c r="M160" i="4" s="1"/>
  <c r="L245" i="4"/>
  <c r="K245" i="4"/>
  <c r="J245" i="4"/>
  <c r="G245" i="4"/>
  <c r="M245" i="4" s="1"/>
  <c r="L244" i="4"/>
  <c r="K244" i="4"/>
  <c r="J244" i="4"/>
  <c r="G244" i="4"/>
  <c r="M244" i="4" s="1"/>
  <c r="L105" i="4"/>
  <c r="K105" i="4"/>
  <c r="J105" i="4"/>
  <c r="G105" i="4"/>
  <c r="M105" i="4" s="1"/>
  <c r="L243" i="4"/>
  <c r="K243" i="4"/>
  <c r="J243" i="4"/>
  <c r="G243" i="4"/>
  <c r="M243" i="4" s="1"/>
  <c r="L104" i="4"/>
  <c r="K104" i="4"/>
  <c r="J104" i="4"/>
  <c r="G104" i="4"/>
  <c r="M104" i="4" s="1"/>
  <c r="L242" i="4"/>
  <c r="K242" i="4"/>
  <c r="J242" i="4"/>
  <c r="G242" i="4"/>
  <c r="M242" i="4" s="1"/>
  <c r="L241" i="4"/>
  <c r="K241" i="4"/>
  <c r="J241" i="4"/>
  <c r="G241" i="4"/>
  <c r="M241" i="4" s="1"/>
  <c r="L159" i="4"/>
  <c r="K159" i="4"/>
  <c r="J159" i="4"/>
  <c r="G159" i="4"/>
  <c r="M159" i="4" s="1"/>
  <c r="L203" i="4"/>
  <c r="K203" i="4"/>
  <c r="J203" i="4"/>
  <c r="G203" i="4"/>
  <c r="M203" i="4" s="1"/>
  <c r="L158" i="4"/>
  <c r="K158" i="4"/>
  <c r="J158" i="4"/>
  <c r="G158" i="4"/>
  <c r="M158" i="4" s="1"/>
  <c r="L103" i="4"/>
  <c r="K103" i="4"/>
  <c r="J103" i="4"/>
  <c r="G103" i="4"/>
  <c r="M103" i="4" s="1"/>
  <c r="L202" i="4"/>
  <c r="K202" i="4"/>
  <c r="J202" i="4"/>
  <c r="G202" i="4"/>
  <c r="M202" i="4" s="1"/>
  <c r="L157" i="4"/>
  <c r="K157" i="4"/>
  <c r="J157" i="4"/>
  <c r="G157" i="4"/>
  <c r="M157" i="4" s="1"/>
  <c r="L102" i="4"/>
  <c r="K102" i="4"/>
  <c r="J102" i="4"/>
  <c r="G102" i="4"/>
  <c r="M102" i="4" s="1"/>
  <c r="L156" i="4"/>
  <c r="K156" i="4"/>
  <c r="J156" i="4"/>
  <c r="G156" i="4"/>
  <c r="M156" i="4" s="1"/>
  <c r="L201" i="4"/>
  <c r="K201" i="4"/>
  <c r="J201" i="4"/>
  <c r="G201" i="4"/>
  <c r="M201" i="4" s="1"/>
  <c r="L200" i="4"/>
  <c r="K200" i="4"/>
  <c r="J200" i="4"/>
  <c r="G200" i="4"/>
  <c r="M200" i="4" s="1"/>
  <c r="L155" i="4"/>
  <c r="K155" i="4"/>
  <c r="J155" i="4"/>
  <c r="G155" i="4"/>
  <c r="M155" i="4" s="1"/>
  <c r="L240" i="4"/>
  <c r="K240" i="4"/>
  <c r="J240" i="4"/>
  <c r="G240" i="4"/>
  <c r="M240" i="4" s="1"/>
  <c r="L239" i="4"/>
  <c r="K239" i="4"/>
  <c r="J239" i="4"/>
  <c r="G239" i="4"/>
  <c r="M239" i="4" s="1"/>
  <c r="L199" i="4"/>
  <c r="K199" i="4"/>
  <c r="J199" i="4"/>
  <c r="G199" i="4"/>
  <c r="M199" i="4" s="1"/>
  <c r="L101" i="4"/>
  <c r="K101" i="4"/>
  <c r="J101" i="4"/>
  <c r="G101" i="4"/>
  <c r="M101" i="4" s="1"/>
  <c r="L54" i="4"/>
  <c r="K54" i="4"/>
  <c r="J54" i="4"/>
  <c r="G54" i="4"/>
  <c r="M54" i="4" s="1"/>
  <c r="L154" i="4"/>
  <c r="K154" i="4"/>
  <c r="J154" i="4"/>
  <c r="G154" i="4"/>
  <c r="M154" i="4" s="1"/>
  <c r="L53" i="4"/>
  <c r="K53" i="4"/>
  <c r="J53" i="4"/>
  <c r="G53" i="4"/>
  <c r="M53" i="4" s="1"/>
  <c r="L198" i="4"/>
  <c r="K198" i="4"/>
  <c r="J198" i="4"/>
  <c r="G198" i="4"/>
  <c r="M198" i="4" s="1"/>
  <c r="L153" i="4"/>
  <c r="K153" i="4"/>
  <c r="J153" i="4"/>
  <c r="G153" i="4"/>
  <c r="M153" i="4" s="1"/>
  <c r="L152" i="4"/>
  <c r="K152" i="4"/>
  <c r="J152" i="4"/>
  <c r="G152" i="4"/>
  <c r="M152" i="4" s="1"/>
  <c r="L100" i="4"/>
  <c r="K100" i="4"/>
  <c r="J100" i="4"/>
  <c r="G100" i="4"/>
  <c r="M100" i="4" s="1"/>
  <c r="L99" i="4"/>
  <c r="K99" i="4"/>
  <c r="J99" i="4"/>
  <c r="G99" i="4"/>
  <c r="M99" i="4" s="1"/>
  <c r="L197" i="4"/>
  <c r="K197" i="4"/>
  <c r="J197" i="4"/>
  <c r="G197" i="4"/>
  <c r="M197" i="4" s="1"/>
  <c r="L151" i="4"/>
  <c r="K151" i="4"/>
  <c r="J151" i="4"/>
  <c r="G151" i="4"/>
  <c r="M151" i="4" s="1"/>
  <c r="L98" i="4"/>
  <c r="K98" i="4"/>
  <c r="J98" i="4"/>
  <c r="G98" i="4"/>
  <c r="M98" i="4" s="1"/>
  <c r="L238" i="4"/>
  <c r="K238" i="4"/>
  <c r="J238" i="4"/>
  <c r="G238" i="4"/>
  <c r="M238" i="4" s="1"/>
  <c r="L237" i="4"/>
  <c r="K237" i="4"/>
  <c r="J237" i="4"/>
  <c r="G237" i="4"/>
  <c r="M237" i="4" s="1"/>
  <c r="L196" i="4"/>
  <c r="K196" i="4"/>
  <c r="J196" i="4"/>
  <c r="G196" i="4"/>
  <c r="M196" i="4" s="1"/>
  <c r="L97" i="4"/>
  <c r="K97" i="4"/>
  <c r="J97" i="4"/>
  <c r="G97" i="4"/>
  <c r="M97" i="4" s="1"/>
  <c r="L236" i="4"/>
  <c r="K236" i="4"/>
  <c r="J236" i="4"/>
  <c r="G236" i="4"/>
  <c r="M236" i="4" s="1"/>
  <c r="L52" i="4"/>
  <c r="K52" i="4"/>
  <c r="J52" i="4"/>
  <c r="G52" i="4"/>
  <c r="M52" i="4" s="1"/>
  <c r="L51" i="4"/>
  <c r="K51" i="4"/>
  <c r="J51" i="4"/>
  <c r="G51" i="4"/>
  <c r="M51" i="4" s="1"/>
  <c r="L50" i="4"/>
  <c r="K50" i="4"/>
  <c r="J50" i="4"/>
  <c r="G50" i="4"/>
  <c r="M50" i="4" s="1"/>
  <c r="L195" i="4"/>
  <c r="K195" i="4"/>
  <c r="J195" i="4"/>
  <c r="G195" i="4"/>
  <c r="M195" i="4" s="1"/>
  <c r="L194" i="4"/>
  <c r="K194" i="4"/>
  <c r="J194" i="4"/>
  <c r="G194" i="4"/>
  <c r="M194" i="4" s="1"/>
  <c r="L96" i="4"/>
  <c r="K96" i="4"/>
  <c r="J96" i="4"/>
  <c r="G96" i="4"/>
  <c r="M96" i="4" s="1"/>
  <c r="L193" i="4"/>
  <c r="K193" i="4"/>
  <c r="J193" i="4"/>
  <c r="G193" i="4"/>
  <c r="M193" i="4" s="1"/>
  <c r="L49" i="4"/>
  <c r="K49" i="4"/>
  <c r="J49" i="4"/>
  <c r="G49" i="4"/>
  <c r="M49" i="4" s="1"/>
  <c r="L95" i="4"/>
  <c r="K95" i="4"/>
  <c r="J95" i="4"/>
  <c r="G95" i="4"/>
  <c r="M95" i="4" s="1"/>
  <c r="L150" i="4"/>
  <c r="K150" i="4"/>
  <c r="J150" i="4"/>
  <c r="G150" i="4"/>
  <c r="M150" i="4" s="1"/>
  <c r="L235" i="4"/>
  <c r="K235" i="4"/>
  <c r="J235" i="4"/>
  <c r="G235" i="4"/>
  <c r="M235" i="4" s="1"/>
  <c r="L234" i="4"/>
  <c r="K234" i="4"/>
  <c r="J234" i="4"/>
  <c r="G234" i="4"/>
  <c r="M234" i="4" s="1"/>
  <c r="L149" i="4"/>
  <c r="K149" i="4"/>
  <c r="J149" i="4"/>
  <c r="G149" i="4"/>
  <c r="M149" i="4" s="1"/>
  <c r="L48" i="4"/>
  <c r="K48" i="4"/>
  <c r="J48" i="4"/>
  <c r="G48" i="4"/>
  <c r="M48" i="4" s="1"/>
  <c r="L148" i="4"/>
  <c r="K148" i="4"/>
  <c r="J148" i="4"/>
  <c r="G148" i="4"/>
  <c r="M148" i="4" s="1"/>
  <c r="L147" i="4"/>
  <c r="K147" i="4"/>
  <c r="J147" i="4"/>
  <c r="G147" i="4"/>
  <c r="M147" i="4" s="1"/>
  <c r="L146" i="4"/>
  <c r="K146" i="4"/>
  <c r="J146" i="4"/>
  <c r="G146" i="4"/>
  <c r="M146" i="4" s="1"/>
  <c r="L145" i="4"/>
  <c r="K145" i="4"/>
  <c r="J145" i="4"/>
  <c r="G145" i="4"/>
  <c r="M145" i="4" s="1"/>
  <c r="L94" i="4"/>
  <c r="K94" i="4"/>
  <c r="J94" i="4"/>
  <c r="G94" i="4"/>
  <c r="M94" i="4" s="1"/>
  <c r="L93" i="4"/>
  <c r="K93" i="4"/>
  <c r="J93" i="4"/>
  <c r="G93" i="4"/>
  <c r="M93" i="4" s="1"/>
  <c r="L47" i="4"/>
  <c r="K47" i="4"/>
  <c r="J47" i="4"/>
  <c r="G47" i="4"/>
  <c r="M47" i="4" s="1"/>
  <c r="L46" i="4"/>
  <c r="K46" i="4"/>
  <c r="J46" i="4"/>
  <c r="G46" i="4"/>
  <c r="M46" i="4" s="1"/>
  <c r="L45" i="4"/>
  <c r="K45" i="4"/>
  <c r="J45" i="4"/>
  <c r="G45" i="4"/>
  <c r="M45" i="4" s="1"/>
  <c r="L44" i="4"/>
  <c r="K44" i="4"/>
  <c r="J44" i="4"/>
  <c r="G44" i="4"/>
  <c r="M44" i="4" s="1"/>
  <c r="L144" i="4"/>
  <c r="K144" i="4"/>
  <c r="J144" i="4"/>
  <c r="G144" i="4"/>
  <c r="M144" i="4" s="1"/>
  <c r="L233" i="4"/>
  <c r="K233" i="4"/>
  <c r="J233" i="4"/>
  <c r="G233" i="4"/>
  <c r="M233" i="4" s="1"/>
  <c r="L143" i="4"/>
  <c r="K143" i="4"/>
  <c r="J143" i="4"/>
  <c r="G143" i="4"/>
  <c r="M143" i="4" s="1"/>
  <c r="L43" i="4"/>
  <c r="K43" i="4"/>
  <c r="J43" i="4"/>
  <c r="G43" i="4"/>
  <c r="M43" i="4" s="1"/>
  <c r="L192" i="4"/>
  <c r="K192" i="4"/>
  <c r="J192" i="4"/>
  <c r="G192" i="4"/>
  <c r="M192" i="4" s="1"/>
  <c r="L191" i="4"/>
  <c r="K191" i="4"/>
  <c r="J191" i="4"/>
  <c r="G191" i="4"/>
  <c r="M191" i="4" s="1"/>
  <c r="L42" i="4"/>
  <c r="K42" i="4"/>
  <c r="J42" i="4"/>
  <c r="G42" i="4"/>
  <c r="M42" i="4" s="1"/>
  <c r="L142" i="4"/>
  <c r="K142" i="4"/>
  <c r="J142" i="4"/>
  <c r="G142" i="4"/>
  <c r="M142" i="4" s="1"/>
  <c r="L232" i="4"/>
  <c r="K232" i="4"/>
  <c r="J232" i="4"/>
  <c r="G232" i="4"/>
  <c r="M232" i="4" s="1"/>
  <c r="L231" i="4"/>
  <c r="K231" i="4"/>
  <c r="J231" i="4"/>
  <c r="G231" i="4"/>
  <c r="M231" i="4" s="1"/>
  <c r="L141" i="4"/>
  <c r="K141" i="4"/>
  <c r="J141" i="4"/>
  <c r="G141" i="4"/>
  <c r="M141" i="4" s="1"/>
  <c r="L190" i="4"/>
  <c r="K190" i="4"/>
  <c r="J190" i="4"/>
  <c r="G190" i="4"/>
  <c r="M190" i="4" s="1"/>
  <c r="L189" i="4"/>
  <c r="K189" i="4"/>
  <c r="J189" i="4"/>
  <c r="G189" i="4"/>
  <c r="M189" i="4" s="1"/>
  <c r="L188" i="4"/>
  <c r="K188" i="4"/>
  <c r="J188" i="4"/>
  <c r="G188" i="4"/>
  <c r="M188" i="4" s="1"/>
  <c r="L92" i="4"/>
  <c r="K92" i="4"/>
  <c r="J92" i="4"/>
  <c r="G92" i="4"/>
  <c r="M92" i="4" s="1"/>
  <c r="L91" i="4"/>
  <c r="K91" i="4"/>
  <c r="J91" i="4"/>
  <c r="G91" i="4"/>
  <c r="M91" i="4" s="1"/>
  <c r="L41" i="4"/>
  <c r="K41" i="4"/>
  <c r="J41" i="4"/>
  <c r="G41" i="4"/>
  <c r="M41" i="4" s="1"/>
  <c r="L230" i="4"/>
  <c r="K230" i="4"/>
  <c r="J230" i="4"/>
  <c r="G230" i="4"/>
  <c r="M230" i="4" s="1"/>
  <c r="L229" i="4"/>
  <c r="K229" i="4"/>
  <c r="J229" i="4"/>
  <c r="G229" i="4"/>
  <c r="M229" i="4" s="1"/>
  <c r="L228" i="4"/>
  <c r="K228" i="4"/>
  <c r="J228" i="4"/>
  <c r="G228" i="4"/>
  <c r="M228" i="4" s="1"/>
  <c r="L40" i="4"/>
  <c r="K40" i="4"/>
  <c r="J40" i="4"/>
  <c r="G40" i="4"/>
  <c r="M40" i="4" s="1"/>
  <c r="L187" i="4"/>
  <c r="K187" i="4"/>
  <c r="J187" i="4"/>
  <c r="G187" i="4"/>
  <c r="L186" i="4"/>
  <c r="K186" i="4"/>
  <c r="J186" i="4"/>
  <c r="G186" i="4"/>
  <c r="M186" i="4" s="1"/>
  <c r="L185" i="4"/>
  <c r="K185" i="4"/>
  <c r="J185" i="4"/>
  <c r="G185" i="4"/>
  <c r="M185" i="4" s="1"/>
  <c r="L140" i="4"/>
  <c r="K140" i="4"/>
  <c r="J140" i="4"/>
  <c r="G140" i="4"/>
  <c r="M140" i="4" s="1"/>
  <c r="L90" i="4"/>
  <c r="K90" i="4"/>
  <c r="J90" i="4"/>
  <c r="G90" i="4"/>
  <c r="M90" i="4" s="1"/>
  <c r="L89" i="4"/>
  <c r="K89" i="4"/>
  <c r="J89" i="4"/>
  <c r="G89" i="4"/>
  <c r="M89" i="4" s="1"/>
  <c r="L88" i="4"/>
  <c r="K88" i="4"/>
  <c r="J88" i="4"/>
  <c r="G88" i="4"/>
  <c r="M88" i="4" s="1"/>
  <c r="L139" i="4"/>
  <c r="K139" i="4"/>
  <c r="J139" i="4"/>
  <c r="G139" i="4"/>
  <c r="M139" i="4" s="1"/>
  <c r="L39" i="4"/>
  <c r="K39" i="4"/>
  <c r="J39" i="4"/>
  <c r="G39" i="4"/>
  <c r="M39" i="4" s="1"/>
  <c r="L38" i="4"/>
  <c r="K38" i="4"/>
  <c r="J38" i="4"/>
  <c r="G38" i="4"/>
  <c r="M38" i="4" s="1"/>
  <c r="L37" i="4"/>
  <c r="K37" i="4"/>
  <c r="J37" i="4"/>
  <c r="G37" i="4"/>
  <c r="M37" i="4" s="1"/>
  <c r="L184" i="4"/>
  <c r="K184" i="4"/>
  <c r="J184" i="4"/>
  <c r="G184" i="4"/>
  <c r="M184" i="4" s="1"/>
  <c r="L183" i="4"/>
  <c r="K183" i="4"/>
  <c r="J183" i="4"/>
  <c r="G183" i="4"/>
  <c r="M183" i="4" s="1"/>
  <c r="L138" i="4"/>
  <c r="K138" i="4"/>
  <c r="J138" i="4"/>
  <c r="G138" i="4"/>
  <c r="M138" i="4" s="1"/>
  <c r="L137" i="4"/>
  <c r="K137" i="4"/>
  <c r="J137" i="4"/>
  <c r="G137" i="4"/>
  <c r="M137" i="4" s="1"/>
  <c r="L227" i="4"/>
  <c r="K227" i="4"/>
  <c r="J227" i="4"/>
  <c r="G227" i="4"/>
  <c r="M227" i="4" s="1"/>
  <c r="L136" i="4"/>
  <c r="K136" i="4"/>
  <c r="J136" i="4"/>
  <c r="G136" i="4"/>
  <c r="M136" i="4" s="1"/>
  <c r="L87" i="4"/>
  <c r="K87" i="4"/>
  <c r="J87" i="4"/>
  <c r="G87" i="4"/>
  <c r="M87" i="4" s="1"/>
  <c r="L135" i="4"/>
  <c r="K135" i="4"/>
  <c r="J135" i="4"/>
  <c r="G135" i="4"/>
  <c r="M135" i="4" s="1"/>
  <c r="L134" i="4"/>
  <c r="K134" i="4"/>
  <c r="J134" i="4"/>
  <c r="G134" i="4"/>
  <c r="M134" i="4" s="1"/>
  <c r="L133" i="4"/>
  <c r="K133" i="4"/>
  <c r="J133" i="4"/>
  <c r="G133" i="4"/>
  <c r="M133" i="4" s="1"/>
  <c r="L226" i="4"/>
  <c r="K226" i="4"/>
  <c r="J226" i="4"/>
  <c r="G226" i="4"/>
  <c r="M226" i="4" s="1"/>
  <c r="L86" i="4"/>
  <c r="K86" i="4"/>
  <c r="J86" i="4"/>
  <c r="G86" i="4"/>
  <c r="M86" i="4" s="1"/>
  <c r="L85" i="4"/>
  <c r="K85" i="4"/>
  <c r="J85" i="4"/>
  <c r="G85" i="4"/>
  <c r="M85" i="4" s="1"/>
  <c r="L225" i="4"/>
  <c r="L222" i="4" s="1"/>
  <c r="L221" i="4" s="1"/>
  <c r="M13" i="4" s="1"/>
  <c r="AB13" i="4" s="1"/>
  <c r="K225" i="4"/>
  <c r="K222" i="4" s="1"/>
  <c r="K221" i="4" s="1"/>
  <c r="M8" i="4" s="1"/>
  <c r="J225" i="4"/>
  <c r="G225" i="4"/>
  <c r="M225" i="4" s="1"/>
  <c r="L36" i="4"/>
  <c r="K36" i="4"/>
  <c r="J36" i="4"/>
  <c r="G36" i="4"/>
  <c r="L35" i="4"/>
  <c r="L32" i="4" s="1"/>
  <c r="K35" i="4"/>
  <c r="J35" i="4"/>
  <c r="G35" i="4"/>
  <c r="G32" i="4" s="1"/>
  <c r="L182" i="4"/>
  <c r="K182" i="4"/>
  <c r="J182" i="4"/>
  <c r="G182" i="4"/>
  <c r="L84" i="4"/>
  <c r="K84" i="4"/>
  <c r="J84" i="4"/>
  <c r="G84" i="4"/>
  <c r="L83" i="4"/>
  <c r="K83" i="4"/>
  <c r="J83" i="4"/>
  <c r="G83" i="4"/>
  <c r="L82" i="4"/>
  <c r="L79" i="4" s="1"/>
  <c r="L78" i="4" s="1"/>
  <c r="J13" i="4" s="1"/>
  <c r="V13" i="4" s="1"/>
  <c r="K82" i="4"/>
  <c r="K79" i="4" s="1"/>
  <c r="J82" i="4"/>
  <c r="G82" i="4"/>
  <c r="G80" i="4" s="1"/>
  <c r="A13" i="3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12" i="3"/>
  <c r="L214" i="3"/>
  <c r="K214" i="3"/>
  <c r="J214" i="3"/>
  <c r="G214" i="3"/>
  <c r="M214" i="3" s="1"/>
  <c r="L213" i="3"/>
  <c r="K213" i="3"/>
  <c r="J213" i="3"/>
  <c r="G213" i="3"/>
  <c r="M213" i="3" s="1"/>
  <c r="L212" i="3"/>
  <c r="K212" i="3"/>
  <c r="J212" i="3"/>
  <c r="G212" i="3"/>
  <c r="M212" i="3" s="1"/>
  <c r="L211" i="3"/>
  <c r="K211" i="3"/>
  <c r="J211" i="3"/>
  <c r="G211" i="3"/>
  <c r="M211" i="3" s="1"/>
  <c r="L210" i="3"/>
  <c r="K210" i="3"/>
  <c r="J210" i="3"/>
  <c r="G210" i="3"/>
  <c r="M210" i="3" s="1"/>
  <c r="L209" i="3"/>
  <c r="K209" i="3"/>
  <c r="J209" i="3"/>
  <c r="G209" i="3"/>
  <c r="M209" i="3" s="1"/>
  <c r="L208" i="3"/>
  <c r="K208" i="3"/>
  <c r="J208" i="3"/>
  <c r="G208" i="3"/>
  <c r="M208" i="3" s="1"/>
  <c r="L207" i="3"/>
  <c r="K207" i="3"/>
  <c r="J207" i="3"/>
  <c r="G207" i="3"/>
  <c r="M207" i="3" s="1"/>
  <c r="L206" i="3"/>
  <c r="K206" i="3"/>
  <c r="J206" i="3"/>
  <c r="G206" i="3"/>
  <c r="M206" i="3" s="1"/>
  <c r="L205" i="3"/>
  <c r="K205" i="3"/>
  <c r="J205" i="3"/>
  <c r="G205" i="3"/>
  <c r="M205" i="3" s="1"/>
  <c r="L204" i="3"/>
  <c r="K204" i="3"/>
  <c r="J204" i="3"/>
  <c r="G204" i="3"/>
  <c r="M204" i="3" s="1"/>
  <c r="L203" i="3"/>
  <c r="K203" i="3"/>
  <c r="J203" i="3"/>
  <c r="G203" i="3"/>
  <c r="M203" i="3" s="1"/>
  <c r="L202" i="3"/>
  <c r="K202" i="3"/>
  <c r="J202" i="3"/>
  <c r="G202" i="3"/>
  <c r="M202" i="3" s="1"/>
  <c r="L201" i="3"/>
  <c r="K201" i="3"/>
  <c r="J201" i="3"/>
  <c r="G201" i="3"/>
  <c r="M201" i="3" s="1"/>
  <c r="L200" i="3"/>
  <c r="K200" i="3"/>
  <c r="J200" i="3"/>
  <c r="G200" i="3"/>
  <c r="M200" i="3" s="1"/>
  <c r="L199" i="3"/>
  <c r="K199" i="3"/>
  <c r="J199" i="3"/>
  <c r="M199" i="3" s="1"/>
  <c r="L198" i="3"/>
  <c r="K198" i="3"/>
  <c r="J198" i="3"/>
  <c r="G198" i="3"/>
  <c r="M198" i="3" s="1"/>
  <c r="L197" i="3"/>
  <c r="K197" i="3"/>
  <c r="J197" i="3"/>
  <c r="G197" i="3"/>
  <c r="M197" i="3" s="1"/>
  <c r="L196" i="3"/>
  <c r="K196" i="3"/>
  <c r="J196" i="3"/>
  <c r="G196" i="3"/>
  <c r="M196" i="3" s="1"/>
  <c r="L195" i="3"/>
  <c r="K195" i="3"/>
  <c r="J195" i="3"/>
  <c r="G195" i="3"/>
  <c r="M195" i="3" s="1"/>
  <c r="L194" i="3"/>
  <c r="K194" i="3"/>
  <c r="J194" i="3"/>
  <c r="G194" i="3"/>
  <c r="M194" i="3" s="1"/>
  <c r="L193" i="3"/>
  <c r="K193" i="3"/>
  <c r="J193" i="3"/>
  <c r="G193" i="3"/>
  <c r="M193" i="3" s="1"/>
  <c r="L192" i="3"/>
  <c r="K192" i="3"/>
  <c r="J192" i="3"/>
  <c r="G192" i="3"/>
  <c r="M192" i="3" s="1"/>
  <c r="L191" i="3"/>
  <c r="K191" i="3"/>
  <c r="J191" i="3"/>
  <c r="G191" i="3"/>
  <c r="M191" i="3" s="1"/>
  <c r="L190" i="3"/>
  <c r="K190" i="3"/>
  <c r="J190" i="3"/>
  <c r="G190" i="3"/>
  <c r="M190" i="3" s="1"/>
  <c r="L189" i="3"/>
  <c r="K189" i="3"/>
  <c r="J189" i="3"/>
  <c r="G189" i="3"/>
  <c r="M189" i="3" s="1"/>
  <c r="L188" i="3"/>
  <c r="K188" i="3"/>
  <c r="J188" i="3"/>
  <c r="G188" i="3"/>
  <c r="M188" i="3" s="1"/>
  <c r="L187" i="3"/>
  <c r="K187" i="3"/>
  <c r="J187" i="3"/>
  <c r="G187" i="3"/>
  <c r="M187" i="3" s="1"/>
  <c r="L186" i="3"/>
  <c r="K186" i="3"/>
  <c r="J186" i="3"/>
  <c r="G186" i="3"/>
  <c r="M186" i="3" s="1"/>
  <c r="L185" i="3"/>
  <c r="K185" i="3"/>
  <c r="J185" i="3"/>
  <c r="G185" i="3"/>
  <c r="M185" i="3" s="1"/>
  <c r="L184" i="3"/>
  <c r="K184" i="3"/>
  <c r="J184" i="3"/>
  <c r="G184" i="3"/>
  <c r="M184" i="3" s="1"/>
  <c r="L183" i="3"/>
  <c r="K183" i="3"/>
  <c r="J183" i="3"/>
  <c r="G183" i="3"/>
  <c r="M183" i="3" s="1"/>
  <c r="L182" i="3"/>
  <c r="K182" i="3"/>
  <c r="J182" i="3"/>
  <c r="G182" i="3"/>
  <c r="M182" i="3" s="1"/>
  <c r="L181" i="3"/>
  <c r="K181" i="3"/>
  <c r="J181" i="3"/>
  <c r="G181" i="3"/>
  <c r="M181" i="3" s="1"/>
  <c r="L180" i="3"/>
  <c r="K180" i="3"/>
  <c r="J180" i="3"/>
  <c r="G180" i="3"/>
  <c r="M180" i="3" s="1"/>
  <c r="L179" i="3"/>
  <c r="K179" i="3"/>
  <c r="J179" i="3"/>
  <c r="G179" i="3"/>
  <c r="M179" i="3" s="1"/>
  <c r="L178" i="3"/>
  <c r="K178" i="3"/>
  <c r="J178" i="3"/>
  <c r="G178" i="3"/>
  <c r="M178" i="3" s="1"/>
  <c r="L177" i="3"/>
  <c r="K177" i="3"/>
  <c r="J177" i="3"/>
  <c r="G177" i="3"/>
  <c r="M177" i="3" s="1"/>
  <c r="L176" i="3"/>
  <c r="K176" i="3"/>
  <c r="J176" i="3"/>
  <c r="G176" i="3"/>
  <c r="M176" i="3" s="1"/>
  <c r="L175" i="3"/>
  <c r="K175" i="3"/>
  <c r="J175" i="3"/>
  <c r="G175" i="3"/>
  <c r="M175" i="3" s="1"/>
  <c r="L174" i="3"/>
  <c r="K174" i="3"/>
  <c r="J174" i="3"/>
  <c r="G174" i="3"/>
  <c r="M174" i="3" s="1"/>
  <c r="L173" i="3"/>
  <c r="K173" i="3"/>
  <c r="J173" i="3"/>
  <c r="G173" i="3"/>
  <c r="M173" i="3" s="1"/>
  <c r="L172" i="3"/>
  <c r="K172" i="3"/>
  <c r="J172" i="3"/>
  <c r="G172" i="3"/>
  <c r="M172" i="3" s="1"/>
  <c r="L171" i="3"/>
  <c r="K171" i="3"/>
  <c r="J171" i="3"/>
  <c r="G171" i="3"/>
  <c r="M171" i="3" s="1"/>
  <c r="L170" i="3"/>
  <c r="K170" i="3"/>
  <c r="J170" i="3"/>
  <c r="G170" i="3"/>
  <c r="M170" i="3" s="1"/>
  <c r="L169" i="3"/>
  <c r="K169" i="3"/>
  <c r="J169" i="3"/>
  <c r="G169" i="3"/>
  <c r="M169" i="3" s="1"/>
  <c r="L168" i="3"/>
  <c r="K168" i="3"/>
  <c r="J168" i="3"/>
  <c r="G168" i="3"/>
  <c r="M168" i="3" s="1"/>
  <c r="L167" i="3"/>
  <c r="K167" i="3"/>
  <c r="J167" i="3"/>
  <c r="G167" i="3"/>
  <c r="M167" i="3" s="1"/>
  <c r="L166" i="3"/>
  <c r="K166" i="3"/>
  <c r="J166" i="3"/>
  <c r="G166" i="3"/>
  <c r="M166" i="3" s="1"/>
  <c r="L165" i="3"/>
  <c r="K165" i="3"/>
  <c r="J165" i="3"/>
  <c r="G165" i="3"/>
  <c r="M165" i="3" s="1"/>
  <c r="L164" i="3"/>
  <c r="K164" i="3"/>
  <c r="J164" i="3"/>
  <c r="G164" i="3"/>
  <c r="M164" i="3" s="1"/>
  <c r="L163" i="3"/>
  <c r="K163" i="3"/>
  <c r="J163" i="3"/>
  <c r="G163" i="3"/>
  <c r="M163" i="3" s="1"/>
  <c r="L162" i="3"/>
  <c r="K162" i="3"/>
  <c r="J162" i="3"/>
  <c r="G162" i="3"/>
  <c r="M162" i="3" s="1"/>
  <c r="L161" i="3"/>
  <c r="K161" i="3"/>
  <c r="J161" i="3"/>
  <c r="G161" i="3"/>
  <c r="M161" i="3" s="1"/>
  <c r="L160" i="3"/>
  <c r="K160" i="3"/>
  <c r="J160" i="3"/>
  <c r="G160" i="3"/>
  <c r="M160" i="3" s="1"/>
  <c r="L159" i="3"/>
  <c r="K159" i="3"/>
  <c r="J159" i="3"/>
  <c r="G159" i="3"/>
  <c r="M159" i="3" s="1"/>
  <c r="L158" i="3"/>
  <c r="K158" i="3"/>
  <c r="J158" i="3"/>
  <c r="G158" i="3"/>
  <c r="M158" i="3" s="1"/>
  <c r="L157" i="3"/>
  <c r="K157" i="3"/>
  <c r="J157" i="3"/>
  <c r="G157" i="3"/>
  <c r="M157" i="3" s="1"/>
  <c r="L156" i="3"/>
  <c r="K156" i="3"/>
  <c r="J156" i="3"/>
  <c r="G156" i="3"/>
  <c r="M156" i="3" s="1"/>
  <c r="L155" i="3"/>
  <c r="K155" i="3"/>
  <c r="J155" i="3"/>
  <c r="G155" i="3"/>
  <c r="M155" i="3" s="1"/>
  <c r="L154" i="3"/>
  <c r="K154" i="3"/>
  <c r="J154" i="3"/>
  <c r="G154" i="3"/>
  <c r="M154" i="3" s="1"/>
  <c r="L153" i="3"/>
  <c r="K153" i="3"/>
  <c r="J153" i="3"/>
  <c r="G153" i="3"/>
  <c r="M153" i="3" s="1"/>
  <c r="L152" i="3"/>
  <c r="K152" i="3"/>
  <c r="J152" i="3"/>
  <c r="G152" i="3"/>
  <c r="M152" i="3" s="1"/>
  <c r="L151" i="3"/>
  <c r="K151" i="3"/>
  <c r="J151" i="3"/>
  <c r="G151" i="3"/>
  <c r="M151" i="3" s="1"/>
  <c r="L150" i="3"/>
  <c r="K150" i="3"/>
  <c r="J150" i="3"/>
  <c r="G150" i="3"/>
  <c r="M150" i="3" s="1"/>
  <c r="L149" i="3"/>
  <c r="K149" i="3"/>
  <c r="J149" i="3"/>
  <c r="G149" i="3"/>
  <c r="M149" i="3" s="1"/>
  <c r="L148" i="3"/>
  <c r="K148" i="3"/>
  <c r="J148" i="3"/>
  <c r="G148" i="3"/>
  <c r="M148" i="3" s="1"/>
  <c r="L147" i="3"/>
  <c r="K147" i="3"/>
  <c r="J147" i="3"/>
  <c r="G147" i="3"/>
  <c r="M147" i="3" s="1"/>
  <c r="L146" i="3"/>
  <c r="K146" i="3"/>
  <c r="J146" i="3"/>
  <c r="G146" i="3"/>
  <c r="M146" i="3" s="1"/>
  <c r="L145" i="3"/>
  <c r="K145" i="3"/>
  <c r="J145" i="3"/>
  <c r="G145" i="3"/>
  <c r="M145" i="3" s="1"/>
  <c r="L144" i="3"/>
  <c r="K144" i="3"/>
  <c r="J144" i="3"/>
  <c r="G144" i="3"/>
  <c r="M144" i="3" s="1"/>
  <c r="L143" i="3"/>
  <c r="K143" i="3"/>
  <c r="J143" i="3"/>
  <c r="G143" i="3"/>
  <c r="M143" i="3" s="1"/>
  <c r="L142" i="3"/>
  <c r="K142" i="3"/>
  <c r="J142" i="3"/>
  <c r="G142" i="3"/>
  <c r="M142" i="3" s="1"/>
  <c r="L141" i="3"/>
  <c r="K141" i="3"/>
  <c r="J141" i="3"/>
  <c r="G141" i="3"/>
  <c r="M141" i="3" s="1"/>
  <c r="L140" i="3"/>
  <c r="K140" i="3"/>
  <c r="J140" i="3"/>
  <c r="G140" i="3"/>
  <c r="M140" i="3" s="1"/>
  <c r="L139" i="3"/>
  <c r="K139" i="3"/>
  <c r="J139" i="3"/>
  <c r="G139" i="3"/>
  <c r="M139" i="3" s="1"/>
  <c r="L138" i="3"/>
  <c r="K138" i="3"/>
  <c r="J138" i="3"/>
  <c r="G138" i="3"/>
  <c r="M138" i="3" s="1"/>
  <c r="L137" i="3"/>
  <c r="K137" i="3"/>
  <c r="J137" i="3"/>
  <c r="G137" i="3"/>
  <c r="M137" i="3" s="1"/>
  <c r="L136" i="3"/>
  <c r="K136" i="3"/>
  <c r="J136" i="3"/>
  <c r="G136" i="3"/>
  <c r="M136" i="3" s="1"/>
  <c r="L135" i="3"/>
  <c r="K135" i="3"/>
  <c r="J135" i="3"/>
  <c r="G135" i="3"/>
  <c r="M135" i="3" s="1"/>
  <c r="L134" i="3"/>
  <c r="K134" i="3"/>
  <c r="J134" i="3"/>
  <c r="G134" i="3"/>
  <c r="M134" i="3" s="1"/>
  <c r="L133" i="3"/>
  <c r="K133" i="3"/>
  <c r="J133" i="3"/>
  <c r="G133" i="3"/>
  <c r="M133" i="3" s="1"/>
  <c r="L132" i="3"/>
  <c r="K132" i="3"/>
  <c r="J132" i="3"/>
  <c r="G132" i="3"/>
  <c r="M132" i="3" s="1"/>
  <c r="L131" i="3"/>
  <c r="K131" i="3"/>
  <c r="J131" i="3"/>
  <c r="G131" i="3"/>
  <c r="M131" i="3" s="1"/>
  <c r="L130" i="3"/>
  <c r="K130" i="3"/>
  <c r="J130" i="3"/>
  <c r="G130" i="3"/>
  <c r="M130" i="3" s="1"/>
  <c r="L129" i="3"/>
  <c r="K129" i="3"/>
  <c r="J129" i="3"/>
  <c r="G129" i="3"/>
  <c r="M129" i="3" s="1"/>
  <c r="L128" i="3"/>
  <c r="K128" i="3"/>
  <c r="J128" i="3"/>
  <c r="G128" i="3"/>
  <c r="M128" i="3" s="1"/>
  <c r="L127" i="3"/>
  <c r="K127" i="3"/>
  <c r="J127" i="3"/>
  <c r="G127" i="3"/>
  <c r="M127" i="3" s="1"/>
  <c r="L126" i="3"/>
  <c r="K126" i="3"/>
  <c r="J126" i="3"/>
  <c r="G126" i="3"/>
  <c r="M126" i="3" s="1"/>
  <c r="L125" i="3"/>
  <c r="K125" i="3"/>
  <c r="J125" i="3"/>
  <c r="G125" i="3"/>
  <c r="M125" i="3" s="1"/>
  <c r="L124" i="3"/>
  <c r="K124" i="3"/>
  <c r="J124" i="3"/>
  <c r="G124" i="3"/>
  <c r="M124" i="3" s="1"/>
  <c r="L123" i="3"/>
  <c r="K123" i="3"/>
  <c r="J123" i="3"/>
  <c r="G123" i="3"/>
  <c r="M123" i="3" s="1"/>
  <c r="L122" i="3"/>
  <c r="K122" i="3"/>
  <c r="J122" i="3"/>
  <c r="G122" i="3"/>
  <c r="M122" i="3" s="1"/>
  <c r="L121" i="3"/>
  <c r="K121" i="3"/>
  <c r="J121" i="3"/>
  <c r="G121" i="3"/>
  <c r="M121" i="3" s="1"/>
  <c r="L120" i="3"/>
  <c r="K120" i="3"/>
  <c r="J120" i="3"/>
  <c r="G120" i="3"/>
  <c r="M120" i="3" s="1"/>
  <c r="L119" i="3"/>
  <c r="K119" i="3"/>
  <c r="J119" i="3"/>
  <c r="G119" i="3"/>
  <c r="M119" i="3" s="1"/>
  <c r="L118" i="3"/>
  <c r="K118" i="3"/>
  <c r="J118" i="3"/>
  <c r="G118" i="3"/>
  <c r="M118" i="3" s="1"/>
  <c r="L117" i="3"/>
  <c r="K117" i="3"/>
  <c r="J117" i="3"/>
  <c r="G117" i="3"/>
  <c r="M117" i="3" s="1"/>
  <c r="L116" i="3"/>
  <c r="K116" i="3"/>
  <c r="J116" i="3"/>
  <c r="G116" i="3"/>
  <c r="M116" i="3" s="1"/>
  <c r="L115" i="3"/>
  <c r="K115" i="3"/>
  <c r="J115" i="3"/>
  <c r="G115" i="3"/>
  <c r="M115" i="3" s="1"/>
  <c r="L114" i="3"/>
  <c r="K114" i="3"/>
  <c r="J114" i="3"/>
  <c r="G114" i="3"/>
  <c r="M114" i="3" s="1"/>
  <c r="L113" i="3"/>
  <c r="K113" i="3"/>
  <c r="J113" i="3"/>
  <c r="G113" i="3"/>
  <c r="M113" i="3" s="1"/>
  <c r="L112" i="3"/>
  <c r="K112" i="3"/>
  <c r="J112" i="3"/>
  <c r="G112" i="3"/>
  <c r="M112" i="3" s="1"/>
  <c r="L111" i="3"/>
  <c r="K111" i="3"/>
  <c r="J111" i="3"/>
  <c r="G111" i="3"/>
  <c r="M111" i="3" s="1"/>
  <c r="L110" i="3"/>
  <c r="K110" i="3"/>
  <c r="J110" i="3"/>
  <c r="G110" i="3"/>
  <c r="M110" i="3" s="1"/>
  <c r="L109" i="3"/>
  <c r="K109" i="3"/>
  <c r="J109" i="3"/>
  <c r="G109" i="3"/>
  <c r="M109" i="3" s="1"/>
  <c r="L108" i="3"/>
  <c r="K108" i="3"/>
  <c r="J108" i="3"/>
  <c r="G108" i="3"/>
  <c r="M108" i="3" s="1"/>
  <c r="L107" i="3"/>
  <c r="K107" i="3"/>
  <c r="J107" i="3"/>
  <c r="G107" i="3"/>
  <c r="M107" i="3" s="1"/>
  <c r="L106" i="3"/>
  <c r="K106" i="3"/>
  <c r="J106" i="3"/>
  <c r="G106" i="3"/>
  <c r="M106" i="3" s="1"/>
  <c r="L105" i="3"/>
  <c r="K105" i="3"/>
  <c r="J105" i="3"/>
  <c r="G105" i="3"/>
  <c r="M105" i="3" s="1"/>
  <c r="L104" i="3"/>
  <c r="K104" i="3"/>
  <c r="J104" i="3"/>
  <c r="G104" i="3"/>
  <c r="M104" i="3" s="1"/>
  <c r="L103" i="3"/>
  <c r="K103" i="3"/>
  <c r="J103" i="3"/>
  <c r="G103" i="3"/>
  <c r="M103" i="3" s="1"/>
  <c r="L102" i="3"/>
  <c r="K102" i="3"/>
  <c r="J102" i="3"/>
  <c r="G102" i="3"/>
  <c r="M102" i="3" s="1"/>
  <c r="L101" i="3"/>
  <c r="K101" i="3"/>
  <c r="J101" i="3"/>
  <c r="G101" i="3"/>
  <c r="M101" i="3" s="1"/>
  <c r="L100" i="3"/>
  <c r="K100" i="3"/>
  <c r="J100" i="3"/>
  <c r="G100" i="3"/>
  <c r="M100" i="3" s="1"/>
  <c r="L99" i="3"/>
  <c r="K99" i="3"/>
  <c r="J99" i="3"/>
  <c r="G99" i="3"/>
  <c r="M99" i="3" s="1"/>
  <c r="L98" i="3"/>
  <c r="K98" i="3"/>
  <c r="J98" i="3"/>
  <c r="G98" i="3"/>
  <c r="M98" i="3" s="1"/>
  <c r="L97" i="3"/>
  <c r="K97" i="3"/>
  <c r="J97" i="3"/>
  <c r="G97" i="3"/>
  <c r="M97" i="3" s="1"/>
  <c r="L96" i="3"/>
  <c r="K96" i="3"/>
  <c r="J96" i="3"/>
  <c r="G96" i="3"/>
  <c r="M96" i="3" s="1"/>
  <c r="L95" i="3"/>
  <c r="K95" i="3"/>
  <c r="J95" i="3"/>
  <c r="G95" i="3"/>
  <c r="M95" i="3" s="1"/>
  <c r="L94" i="3"/>
  <c r="K94" i="3"/>
  <c r="J94" i="3"/>
  <c r="G94" i="3"/>
  <c r="M94" i="3" s="1"/>
  <c r="L93" i="3"/>
  <c r="K93" i="3"/>
  <c r="J93" i="3"/>
  <c r="G93" i="3"/>
  <c r="M93" i="3" s="1"/>
  <c r="L92" i="3"/>
  <c r="K92" i="3"/>
  <c r="J92" i="3"/>
  <c r="G92" i="3"/>
  <c r="M92" i="3" s="1"/>
  <c r="L91" i="3"/>
  <c r="K91" i="3"/>
  <c r="J91" i="3"/>
  <c r="G91" i="3"/>
  <c r="M91" i="3" s="1"/>
  <c r="L90" i="3"/>
  <c r="K90" i="3"/>
  <c r="J90" i="3"/>
  <c r="G90" i="3"/>
  <c r="M90" i="3" s="1"/>
  <c r="L89" i="3"/>
  <c r="K89" i="3"/>
  <c r="J89" i="3"/>
  <c r="G89" i="3"/>
  <c r="M89" i="3" s="1"/>
  <c r="L88" i="3"/>
  <c r="K88" i="3"/>
  <c r="J88" i="3"/>
  <c r="G88" i="3"/>
  <c r="M88" i="3" s="1"/>
  <c r="L87" i="3"/>
  <c r="K87" i="3"/>
  <c r="J87" i="3"/>
  <c r="G87" i="3"/>
  <c r="M87" i="3" s="1"/>
  <c r="L86" i="3"/>
  <c r="K86" i="3"/>
  <c r="J86" i="3"/>
  <c r="G86" i="3"/>
  <c r="M86" i="3" s="1"/>
  <c r="L85" i="3"/>
  <c r="K85" i="3"/>
  <c r="J85" i="3"/>
  <c r="G85" i="3"/>
  <c r="M85" i="3" s="1"/>
  <c r="L84" i="3"/>
  <c r="K84" i="3"/>
  <c r="J84" i="3"/>
  <c r="G84" i="3"/>
  <c r="M84" i="3" s="1"/>
  <c r="L83" i="3"/>
  <c r="K83" i="3"/>
  <c r="J83" i="3"/>
  <c r="G83" i="3"/>
  <c r="M83" i="3" s="1"/>
  <c r="L82" i="3"/>
  <c r="K82" i="3"/>
  <c r="J82" i="3"/>
  <c r="G82" i="3"/>
  <c r="M82" i="3" s="1"/>
  <c r="L81" i="3"/>
  <c r="K81" i="3"/>
  <c r="J81" i="3"/>
  <c r="G81" i="3"/>
  <c r="M81" i="3" s="1"/>
  <c r="L80" i="3"/>
  <c r="K80" i="3"/>
  <c r="J80" i="3"/>
  <c r="G80" i="3"/>
  <c r="M80" i="3" s="1"/>
  <c r="L79" i="3"/>
  <c r="K79" i="3"/>
  <c r="J79" i="3"/>
  <c r="G79" i="3"/>
  <c r="M79" i="3" s="1"/>
  <c r="L78" i="3"/>
  <c r="K78" i="3"/>
  <c r="J78" i="3"/>
  <c r="G78" i="3"/>
  <c r="M78" i="3" s="1"/>
  <c r="L77" i="3"/>
  <c r="K77" i="3"/>
  <c r="J77" i="3"/>
  <c r="G77" i="3"/>
  <c r="M77" i="3" s="1"/>
  <c r="L76" i="3"/>
  <c r="K76" i="3"/>
  <c r="J76" i="3"/>
  <c r="G76" i="3"/>
  <c r="M76" i="3" s="1"/>
  <c r="L75" i="3"/>
  <c r="K75" i="3"/>
  <c r="J75" i="3"/>
  <c r="G75" i="3"/>
  <c r="M75" i="3" s="1"/>
  <c r="L74" i="3"/>
  <c r="K74" i="3"/>
  <c r="J74" i="3"/>
  <c r="G74" i="3"/>
  <c r="M74" i="3" s="1"/>
  <c r="L73" i="3"/>
  <c r="K73" i="3"/>
  <c r="J73" i="3"/>
  <c r="G73" i="3"/>
  <c r="M73" i="3" s="1"/>
  <c r="L72" i="3"/>
  <c r="K72" i="3"/>
  <c r="J72" i="3"/>
  <c r="G72" i="3"/>
  <c r="M72" i="3" s="1"/>
  <c r="L71" i="3"/>
  <c r="K71" i="3"/>
  <c r="J71" i="3"/>
  <c r="G71" i="3"/>
  <c r="M71" i="3" s="1"/>
  <c r="L70" i="3"/>
  <c r="K70" i="3"/>
  <c r="J70" i="3"/>
  <c r="G70" i="3"/>
  <c r="M70" i="3" s="1"/>
  <c r="L69" i="3"/>
  <c r="K69" i="3"/>
  <c r="J69" i="3"/>
  <c r="G69" i="3"/>
  <c r="M69" i="3" s="1"/>
  <c r="L68" i="3"/>
  <c r="K68" i="3"/>
  <c r="J68" i="3"/>
  <c r="G68" i="3"/>
  <c r="M68" i="3" s="1"/>
  <c r="L67" i="3"/>
  <c r="K67" i="3"/>
  <c r="J67" i="3"/>
  <c r="G67" i="3"/>
  <c r="M67" i="3" s="1"/>
  <c r="L66" i="3"/>
  <c r="K66" i="3"/>
  <c r="J66" i="3"/>
  <c r="G66" i="3"/>
  <c r="M66" i="3" s="1"/>
  <c r="L65" i="3"/>
  <c r="K65" i="3"/>
  <c r="J65" i="3"/>
  <c r="G65" i="3"/>
  <c r="M65" i="3" s="1"/>
  <c r="L64" i="3"/>
  <c r="K64" i="3"/>
  <c r="J64" i="3"/>
  <c r="G64" i="3"/>
  <c r="M64" i="3" s="1"/>
  <c r="L63" i="3"/>
  <c r="K63" i="3"/>
  <c r="J63" i="3"/>
  <c r="G63" i="3"/>
  <c r="M63" i="3" s="1"/>
  <c r="L62" i="3"/>
  <c r="K62" i="3"/>
  <c r="J62" i="3"/>
  <c r="G62" i="3"/>
  <c r="M62" i="3" s="1"/>
  <c r="L61" i="3"/>
  <c r="K61" i="3"/>
  <c r="J61" i="3"/>
  <c r="G61" i="3"/>
  <c r="M61" i="3" s="1"/>
  <c r="L60" i="3"/>
  <c r="K60" i="3"/>
  <c r="J60" i="3"/>
  <c r="G60" i="3"/>
  <c r="M60" i="3" s="1"/>
  <c r="L59" i="3"/>
  <c r="K59" i="3"/>
  <c r="J59" i="3"/>
  <c r="G59" i="3"/>
  <c r="M59" i="3" s="1"/>
  <c r="L58" i="3"/>
  <c r="K58" i="3"/>
  <c r="J58" i="3"/>
  <c r="G58" i="3"/>
  <c r="M58" i="3" s="1"/>
  <c r="L57" i="3"/>
  <c r="K57" i="3"/>
  <c r="J57" i="3"/>
  <c r="G57" i="3"/>
  <c r="M57" i="3" s="1"/>
  <c r="L56" i="3"/>
  <c r="K56" i="3"/>
  <c r="J56" i="3"/>
  <c r="G56" i="3"/>
  <c r="M56" i="3" s="1"/>
  <c r="L55" i="3"/>
  <c r="K55" i="3"/>
  <c r="J55" i="3"/>
  <c r="G55" i="3"/>
  <c r="M55" i="3" s="1"/>
  <c r="L54" i="3"/>
  <c r="K54" i="3"/>
  <c r="J54" i="3"/>
  <c r="G54" i="3"/>
  <c r="M54" i="3" s="1"/>
  <c r="L53" i="3"/>
  <c r="K53" i="3"/>
  <c r="J53" i="3"/>
  <c r="G53" i="3"/>
  <c r="M53" i="3" s="1"/>
  <c r="L52" i="3"/>
  <c r="K52" i="3"/>
  <c r="J52" i="3"/>
  <c r="G52" i="3"/>
  <c r="M52" i="3" s="1"/>
  <c r="L51" i="3"/>
  <c r="K51" i="3"/>
  <c r="J51" i="3"/>
  <c r="G51" i="3"/>
  <c r="M51" i="3" s="1"/>
  <c r="L50" i="3"/>
  <c r="K50" i="3"/>
  <c r="J50" i="3"/>
  <c r="G50" i="3"/>
  <c r="M50" i="3" s="1"/>
  <c r="L49" i="3"/>
  <c r="K49" i="3"/>
  <c r="J49" i="3"/>
  <c r="G49" i="3"/>
  <c r="M49" i="3" s="1"/>
  <c r="L48" i="3"/>
  <c r="K48" i="3"/>
  <c r="J48" i="3"/>
  <c r="G48" i="3"/>
  <c r="M48" i="3" s="1"/>
  <c r="L47" i="3"/>
  <c r="K47" i="3"/>
  <c r="J47" i="3"/>
  <c r="G47" i="3"/>
  <c r="M47" i="3" s="1"/>
  <c r="L46" i="3"/>
  <c r="K46" i="3"/>
  <c r="J46" i="3"/>
  <c r="G46" i="3"/>
  <c r="M46" i="3" s="1"/>
  <c r="L45" i="3"/>
  <c r="K45" i="3"/>
  <c r="J45" i="3"/>
  <c r="G45" i="3"/>
  <c r="M45" i="3" s="1"/>
  <c r="L44" i="3"/>
  <c r="K44" i="3"/>
  <c r="J44" i="3"/>
  <c r="G44" i="3"/>
  <c r="M44" i="3" s="1"/>
  <c r="L43" i="3"/>
  <c r="K43" i="3"/>
  <c r="J43" i="3"/>
  <c r="G43" i="3"/>
  <c r="M43" i="3" s="1"/>
  <c r="L42" i="3"/>
  <c r="K42" i="3"/>
  <c r="J42" i="3"/>
  <c r="G42" i="3"/>
  <c r="M42" i="3" s="1"/>
  <c r="L41" i="3"/>
  <c r="K41" i="3"/>
  <c r="J41" i="3"/>
  <c r="G41" i="3"/>
  <c r="M41" i="3" s="1"/>
  <c r="L40" i="3"/>
  <c r="K40" i="3"/>
  <c r="J40" i="3"/>
  <c r="G40" i="3"/>
  <c r="M40" i="3" s="1"/>
  <c r="L39" i="3"/>
  <c r="K39" i="3"/>
  <c r="J39" i="3"/>
  <c r="G39" i="3"/>
  <c r="M39" i="3" s="1"/>
  <c r="L38" i="3"/>
  <c r="K38" i="3"/>
  <c r="J38" i="3"/>
  <c r="G38" i="3"/>
  <c r="M38" i="3" s="1"/>
  <c r="L37" i="3"/>
  <c r="K37" i="3"/>
  <c r="J37" i="3"/>
  <c r="G37" i="3"/>
  <c r="M37" i="3" s="1"/>
  <c r="L36" i="3"/>
  <c r="K36" i="3"/>
  <c r="J36" i="3"/>
  <c r="G36" i="3"/>
  <c r="M36" i="3" s="1"/>
  <c r="L35" i="3"/>
  <c r="K35" i="3"/>
  <c r="J35" i="3"/>
  <c r="G35" i="3"/>
  <c r="M35" i="3" s="1"/>
  <c r="L34" i="3"/>
  <c r="K34" i="3"/>
  <c r="J34" i="3"/>
  <c r="G34" i="3"/>
  <c r="M34" i="3" s="1"/>
  <c r="L33" i="3"/>
  <c r="K33" i="3"/>
  <c r="J33" i="3"/>
  <c r="G33" i="3"/>
  <c r="M33" i="3" s="1"/>
  <c r="L32" i="3"/>
  <c r="K32" i="3"/>
  <c r="J32" i="3"/>
  <c r="G32" i="3"/>
  <c r="M32" i="3" s="1"/>
  <c r="L31" i="3"/>
  <c r="K31" i="3"/>
  <c r="J31" i="3"/>
  <c r="G31" i="3"/>
  <c r="M31" i="3" s="1"/>
  <c r="L30" i="3"/>
  <c r="K30" i="3"/>
  <c r="J30" i="3"/>
  <c r="G30" i="3"/>
  <c r="M30" i="3" s="1"/>
  <c r="L29" i="3"/>
  <c r="K29" i="3"/>
  <c r="J29" i="3"/>
  <c r="G29" i="3"/>
  <c r="M29" i="3" s="1"/>
  <c r="L28" i="3"/>
  <c r="K28" i="3"/>
  <c r="J28" i="3"/>
  <c r="G28" i="3"/>
  <c r="M28" i="3" s="1"/>
  <c r="L27" i="3"/>
  <c r="K27" i="3"/>
  <c r="J27" i="3"/>
  <c r="G27" i="3"/>
  <c r="M27" i="3" s="1"/>
  <c r="L26" i="3"/>
  <c r="K26" i="3"/>
  <c r="J26" i="3"/>
  <c r="G26" i="3"/>
  <c r="M26" i="3" s="1"/>
  <c r="L25" i="3"/>
  <c r="K25" i="3"/>
  <c r="J25" i="3"/>
  <c r="G25" i="3"/>
  <c r="M25" i="3" s="1"/>
  <c r="L24" i="3"/>
  <c r="K24" i="3"/>
  <c r="J24" i="3"/>
  <c r="G24" i="3"/>
  <c r="M24" i="3" s="1"/>
  <c r="L23" i="3"/>
  <c r="K23" i="3"/>
  <c r="J23" i="3"/>
  <c r="G23" i="3"/>
  <c r="M23" i="3" s="1"/>
  <c r="L22" i="3"/>
  <c r="K22" i="3"/>
  <c r="J22" i="3"/>
  <c r="G22" i="3"/>
  <c r="M22" i="3" s="1"/>
  <c r="L21" i="3"/>
  <c r="K21" i="3"/>
  <c r="J21" i="3"/>
  <c r="G21" i="3"/>
  <c r="M21" i="3" s="1"/>
  <c r="L20" i="3"/>
  <c r="K20" i="3"/>
  <c r="J20" i="3"/>
  <c r="G20" i="3"/>
  <c r="M20" i="3" s="1"/>
  <c r="L19" i="3"/>
  <c r="K19" i="3"/>
  <c r="J19" i="3"/>
  <c r="G19" i="3"/>
  <c r="M19" i="3" s="1"/>
  <c r="L18" i="3"/>
  <c r="K18" i="3"/>
  <c r="J18" i="3"/>
  <c r="G18" i="3"/>
  <c r="M18" i="3" s="1"/>
  <c r="L17" i="3"/>
  <c r="K17" i="3"/>
  <c r="J17" i="3"/>
  <c r="G17" i="3"/>
  <c r="M17" i="3" s="1"/>
  <c r="L16" i="3"/>
  <c r="K16" i="3"/>
  <c r="J16" i="3"/>
  <c r="G16" i="3"/>
  <c r="M16" i="3" s="1"/>
  <c r="L15" i="3"/>
  <c r="K15" i="3"/>
  <c r="J15" i="3"/>
  <c r="G15" i="3"/>
  <c r="M15" i="3" s="1"/>
  <c r="L14" i="3"/>
  <c r="K14" i="3"/>
  <c r="J14" i="3"/>
  <c r="J6" i="3" s="1"/>
  <c r="G14" i="3"/>
  <c r="M14" i="3" s="1"/>
  <c r="L13" i="3"/>
  <c r="K13" i="3"/>
  <c r="J13" i="3"/>
  <c r="G13" i="3"/>
  <c r="M13" i="3" s="1"/>
  <c r="L12" i="3"/>
  <c r="K12" i="3"/>
  <c r="J12" i="3"/>
  <c r="G12" i="3"/>
  <c r="M12" i="3" s="1"/>
  <c r="L11" i="3"/>
  <c r="K11" i="3"/>
  <c r="J11" i="3"/>
  <c r="G11" i="3"/>
  <c r="G7" i="3" s="1"/>
  <c r="M7" i="3" s="1"/>
  <c r="J7" i="3"/>
  <c r="I7" i="3"/>
  <c r="H7" i="3"/>
  <c r="F7" i="3"/>
  <c r="L7" i="3" s="1"/>
  <c r="E7" i="3"/>
  <c r="K7" i="3" s="1"/>
  <c r="I6" i="3"/>
  <c r="H6" i="3"/>
  <c r="G6" i="3"/>
  <c r="F6" i="3"/>
  <c r="E6" i="3"/>
  <c r="L5" i="3"/>
  <c r="K5" i="3"/>
  <c r="J5" i="3"/>
  <c r="I5" i="3"/>
  <c r="I4" i="3" s="1"/>
  <c r="H5" i="3"/>
  <c r="H4" i="3" s="1"/>
  <c r="G5" i="3"/>
  <c r="F5" i="3"/>
  <c r="E5" i="3"/>
  <c r="E4" i="3" s="1"/>
  <c r="L4" i="3"/>
  <c r="K4" i="3"/>
  <c r="J4" i="3"/>
  <c r="G4" i="3"/>
  <c r="F4" i="3"/>
  <c r="G4" i="1"/>
  <c r="H5" i="1"/>
  <c r="H4" i="1" s="1"/>
  <c r="G5" i="1"/>
  <c r="E5" i="1"/>
  <c r="E4" i="1" s="1"/>
  <c r="D5" i="1"/>
  <c r="D4" i="1" s="1"/>
  <c r="H6" i="1"/>
  <c r="G6" i="1"/>
  <c r="E6" i="1"/>
  <c r="D6" i="1"/>
  <c r="H7" i="1"/>
  <c r="G7" i="1"/>
  <c r="K7" i="1" s="1"/>
  <c r="E7" i="1"/>
  <c r="D7" i="1"/>
  <c r="J7" i="1" s="1"/>
  <c r="F214" i="1"/>
  <c r="F204" i="1"/>
  <c r="K217" i="1"/>
  <c r="J217" i="1"/>
  <c r="K216" i="1"/>
  <c r="J216" i="1"/>
  <c r="K215" i="1"/>
  <c r="J215" i="1"/>
  <c r="K214" i="1"/>
  <c r="J214" i="1"/>
  <c r="K213" i="1"/>
  <c r="J213" i="1"/>
  <c r="K212" i="1"/>
  <c r="J212" i="1"/>
  <c r="K211" i="1"/>
  <c r="J211" i="1"/>
  <c r="K210" i="1"/>
  <c r="J210" i="1"/>
  <c r="I217" i="1"/>
  <c r="I216" i="1"/>
  <c r="I215" i="1"/>
  <c r="I214" i="1"/>
  <c r="I213" i="1"/>
  <c r="I212" i="1"/>
  <c r="I211" i="1"/>
  <c r="I210" i="1"/>
  <c r="F217" i="1"/>
  <c r="F216" i="1"/>
  <c r="L216" i="1" s="1"/>
  <c r="F215" i="1"/>
  <c r="L215" i="1" s="1"/>
  <c r="F213" i="1"/>
  <c r="F212" i="1"/>
  <c r="F211" i="1"/>
  <c r="F210" i="1"/>
  <c r="I192" i="1"/>
  <c r="F190" i="1"/>
  <c r="I187" i="1"/>
  <c r="K180" i="4" l="1"/>
  <c r="L7" i="4" s="1"/>
  <c r="M62" i="4"/>
  <c r="M63" i="4"/>
  <c r="M64" i="4"/>
  <c r="M165" i="4"/>
  <c r="M113" i="4"/>
  <c r="M114" i="4"/>
  <c r="M210" i="4"/>
  <c r="M211" i="4"/>
  <c r="M65" i="4"/>
  <c r="M66" i="4"/>
  <c r="M115" i="4"/>
  <c r="M116" i="4"/>
  <c r="M166" i="4"/>
  <c r="M167" i="4"/>
  <c r="M168" i="4"/>
  <c r="M67" i="4"/>
  <c r="M117" i="4"/>
  <c r="M132" i="4"/>
  <c r="K32" i="4"/>
  <c r="K31" i="4" s="1"/>
  <c r="L125" i="4"/>
  <c r="L124" i="4" s="1"/>
  <c r="K13" i="4" s="1"/>
  <c r="X13" i="4" s="1"/>
  <c r="L178" i="4"/>
  <c r="L177" i="4" s="1"/>
  <c r="L13" i="4" s="1"/>
  <c r="Z13" i="4" s="1"/>
  <c r="M216" i="4"/>
  <c r="M73" i="4"/>
  <c r="M217" i="4"/>
  <c r="M74" i="4"/>
  <c r="M173" i="4"/>
  <c r="M75" i="4"/>
  <c r="M121" i="4"/>
  <c r="M76" i="4"/>
  <c r="M218" i="4"/>
  <c r="M257" i="4"/>
  <c r="M174" i="4"/>
  <c r="M258" i="4"/>
  <c r="M122" i="4"/>
  <c r="K125" i="4"/>
  <c r="K124" i="4" s="1"/>
  <c r="K8" i="4" s="1"/>
  <c r="K178" i="4"/>
  <c r="K177" i="4" s="1"/>
  <c r="L8" i="4" s="1"/>
  <c r="L127" i="4"/>
  <c r="K12" i="4" s="1"/>
  <c r="X12" i="4" s="1"/>
  <c r="J125" i="4"/>
  <c r="J124" i="4" s="1"/>
  <c r="J178" i="4"/>
  <c r="J177" i="4" s="1"/>
  <c r="J80" i="4"/>
  <c r="J33" i="4"/>
  <c r="J222" i="4"/>
  <c r="J221" i="4" s="1"/>
  <c r="M128" i="4"/>
  <c r="G125" i="4"/>
  <c r="G124" i="4" s="1"/>
  <c r="K127" i="4"/>
  <c r="K7" i="4" s="1"/>
  <c r="G178" i="4"/>
  <c r="G177" i="4" s="1"/>
  <c r="G25" i="5"/>
  <c r="G17" i="5"/>
  <c r="H6" i="4"/>
  <c r="M175" i="4"/>
  <c r="M219" i="4"/>
  <c r="J81" i="4"/>
  <c r="J16" i="4" s="1"/>
  <c r="J79" i="4"/>
  <c r="J78" i="4" s="1"/>
  <c r="M181" i="4"/>
  <c r="J126" i="4"/>
  <c r="L180" i="4"/>
  <c r="L12" i="4" s="1"/>
  <c r="Z12" i="4" s="1"/>
  <c r="J179" i="4"/>
  <c r="L224" i="4"/>
  <c r="M12" i="4" s="1"/>
  <c r="AB12" i="4" s="1"/>
  <c r="J223" i="4"/>
  <c r="K10" i="4"/>
  <c r="M212" i="4"/>
  <c r="M213" i="4"/>
  <c r="M214" i="4"/>
  <c r="M68" i="4"/>
  <c r="M169" i="4"/>
  <c r="M118" i="4"/>
  <c r="M119" i="4"/>
  <c r="M120" i="4"/>
  <c r="M170" i="4"/>
  <c r="G81" i="4"/>
  <c r="J15" i="4" s="1"/>
  <c r="G79" i="4"/>
  <c r="G78" i="4" s="1"/>
  <c r="G126" i="4"/>
  <c r="G179" i="4"/>
  <c r="G223" i="4"/>
  <c r="J127" i="4"/>
  <c r="K16" i="4" s="1"/>
  <c r="J180" i="4"/>
  <c r="L16" i="4" s="1"/>
  <c r="J224" i="4"/>
  <c r="M16" i="4" s="1"/>
  <c r="L5" i="4"/>
  <c r="H5" i="4" s="1"/>
  <c r="K78" i="4"/>
  <c r="J8" i="4" s="1"/>
  <c r="G33" i="4"/>
  <c r="G127" i="4"/>
  <c r="K15" i="4" s="1"/>
  <c r="G180" i="4"/>
  <c r="L15" i="4" s="1"/>
  <c r="G224" i="4"/>
  <c r="M15" i="4" s="1"/>
  <c r="G222" i="4"/>
  <c r="G221" i="4" s="1"/>
  <c r="L31" i="4"/>
  <c r="I13" i="4" s="1"/>
  <c r="T13" i="4" s="1"/>
  <c r="L34" i="4"/>
  <c r="I12" i="4" s="1"/>
  <c r="T12" i="4" s="1"/>
  <c r="J34" i="4"/>
  <c r="I16" i="4" s="1"/>
  <c r="H16" i="4" s="1"/>
  <c r="J32" i="4"/>
  <c r="J31" i="4" s="1"/>
  <c r="M215" i="4"/>
  <c r="M171" i="4"/>
  <c r="M254" i="4"/>
  <c r="M69" i="4"/>
  <c r="M70" i="4"/>
  <c r="G34" i="4"/>
  <c r="I15" i="4" s="1"/>
  <c r="K81" i="4"/>
  <c r="L81" i="4"/>
  <c r="J12" i="4" s="1"/>
  <c r="V12" i="4" s="1"/>
  <c r="G31" i="4"/>
  <c r="K34" i="4"/>
  <c r="I7" i="4" s="1"/>
  <c r="M83" i="4"/>
  <c r="M172" i="4"/>
  <c r="M255" i="4"/>
  <c r="M256" i="4"/>
  <c r="M84" i="4"/>
  <c r="M182" i="4"/>
  <c r="M35" i="4"/>
  <c r="M36" i="4"/>
  <c r="M71" i="4"/>
  <c r="M187" i="4"/>
  <c r="M82" i="4"/>
  <c r="M11" i="3"/>
  <c r="M5" i="3" s="1"/>
  <c r="M4" i="3" s="1"/>
  <c r="L211" i="1"/>
  <c r="L217" i="1"/>
  <c r="L214" i="1"/>
  <c r="L213" i="1"/>
  <c r="L212" i="1"/>
  <c r="L210" i="1"/>
  <c r="F177" i="1"/>
  <c r="F139" i="1"/>
  <c r="L139" i="1" s="1"/>
  <c r="F132" i="1"/>
  <c r="F121" i="1"/>
  <c r="I116" i="1"/>
  <c r="J116" i="1"/>
  <c r="K116" i="1"/>
  <c r="I93" i="1"/>
  <c r="F39" i="1"/>
  <c r="I39" i="1"/>
  <c r="L39" i="1" s="1"/>
  <c r="K209" i="1"/>
  <c r="J209" i="1"/>
  <c r="I209" i="1"/>
  <c r="F209" i="1"/>
  <c r="K208" i="1"/>
  <c r="J208" i="1"/>
  <c r="I208" i="1"/>
  <c r="F208" i="1"/>
  <c r="K207" i="1"/>
  <c r="J207" i="1"/>
  <c r="I207" i="1"/>
  <c r="F207" i="1"/>
  <c r="K206" i="1"/>
  <c r="J206" i="1"/>
  <c r="I206" i="1"/>
  <c r="F206" i="1"/>
  <c r="K205" i="1"/>
  <c r="J205" i="1"/>
  <c r="I205" i="1"/>
  <c r="F205" i="1"/>
  <c r="K204" i="1"/>
  <c r="J204" i="1"/>
  <c r="I204" i="1"/>
  <c r="L204" i="1" s="1"/>
  <c r="K203" i="1"/>
  <c r="J203" i="1"/>
  <c r="I203" i="1"/>
  <c r="F203" i="1"/>
  <c r="K202" i="1"/>
  <c r="J202" i="1"/>
  <c r="I202" i="1"/>
  <c r="L202" i="1" s="1"/>
  <c r="K201" i="1"/>
  <c r="J201" i="1"/>
  <c r="I201" i="1"/>
  <c r="F201" i="1"/>
  <c r="K200" i="1"/>
  <c r="J200" i="1"/>
  <c r="I200" i="1"/>
  <c r="F200" i="1"/>
  <c r="K199" i="1"/>
  <c r="J199" i="1"/>
  <c r="I199" i="1"/>
  <c r="F199" i="1"/>
  <c r="K198" i="1"/>
  <c r="J198" i="1"/>
  <c r="I198" i="1"/>
  <c r="F198" i="1"/>
  <c r="K197" i="1"/>
  <c r="J197" i="1"/>
  <c r="I197" i="1"/>
  <c r="F197" i="1"/>
  <c r="K196" i="1"/>
  <c r="J196" i="1"/>
  <c r="I196" i="1"/>
  <c r="F196" i="1"/>
  <c r="K195" i="1"/>
  <c r="J195" i="1"/>
  <c r="I195" i="1"/>
  <c r="F195" i="1"/>
  <c r="K194" i="1"/>
  <c r="J194" i="1"/>
  <c r="I194" i="1"/>
  <c r="F194" i="1"/>
  <c r="K193" i="1"/>
  <c r="J193" i="1"/>
  <c r="I193" i="1"/>
  <c r="F193" i="1"/>
  <c r="K192" i="1"/>
  <c r="J192" i="1"/>
  <c r="F192" i="1"/>
  <c r="K191" i="1"/>
  <c r="J191" i="1"/>
  <c r="I191" i="1"/>
  <c r="F191" i="1"/>
  <c r="K190" i="1"/>
  <c r="J190" i="1"/>
  <c r="I190" i="1"/>
  <c r="L190" i="1" s="1"/>
  <c r="K189" i="1"/>
  <c r="J189" i="1"/>
  <c r="I189" i="1"/>
  <c r="F189" i="1"/>
  <c r="K188" i="1"/>
  <c r="J188" i="1"/>
  <c r="I188" i="1"/>
  <c r="F188" i="1"/>
  <c r="K187" i="1"/>
  <c r="J187" i="1"/>
  <c r="F187" i="1"/>
  <c r="K186" i="1"/>
  <c r="J186" i="1"/>
  <c r="I186" i="1"/>
  <c r="F186" i="1"/>
  <c r="K185" i="1"/>
  <c r="J185" i="1"/>
  <c r="I185" i="1"/>
  <c r="F185" i="1"/>
  <c r="K184" i="1"/>
  <c r="J184" i="1"/>
  <c r="I184" i="1"/>
  <c r="F184" i="1"/>
  <c r="K183" i="1"/>
  <c r="J183" i="1"/>
  <c r="I183" i="1"/>
  <c r="F183" i="1"/>
  <c r="K182" i="1"/>
  <c r="J182" i="1"/>
  <c r="I182" i="1"/>
  <c r="F182" i="1"/>
  <c r="K181" i="1"/>
  <c r="J181" i="1"/>
  <c r="I181" i="1"/>
  <c r="F181" i="1"/>
  <c r="K180" i="1"/>
  <c r="J180" i="1"/>
  <c r="I180" i="1"/>
  <c r="F180" i="1"/>
  <c r="K179" i="1"/>
  <c r="J179" i="1"/>
  <c r="I179" i="1"/>
  <c r="F179" i="1"/>
  <c r="K178" i="1"/>
  <c r="J178" i="1"/>
  <c r="I178" i="1"/>
  <c r="F178" i="1"/>
  <c r="K177" i="1"/>
  <c r="J177" i="1"/>
  <c r="I177" i="1"/>
  <c r="K176" i="1"/>
  <c r="J176" i="1"/>
  <c r="I176" i="1"/>
  <c r="F176" i="1"/>
  <c r="K175" i="1"/>
  <c r="J175" i="1"/>
  <c r="I175" i="1"/>
  <c r="F175" i="1"/>
  <c r="K174" i="1"/>
  <c r="J174" i="1"/>
  <c r="I174" i="1"/>
  <c r="F174" i="1"/>
  <c r="K173" i="1"/>
  <c r="J173" i="1"/>
  <c r="I173" i="1"/>
  <c r="F173" i="1"/>
  <c r="K172" i="1"/>
  <c r="J172" i="1"/>
  <c r="I172" i="1"/>
  <c r="F172" i="1"/>
  <c r="K171" i="1"/>
  <c r="J171" i="1"/>
  <c r="I171" i="1"/>
  <c r="F171" i="1"/>
  <c r="K170" i="1"/>
  <c r="J170" i="1"/>
  <c r="I170" i="1"/>
  <c r="F170" i="1"/>
  <c r="K169" i="1"/>
  <c r="J169" i="1"/>
  <c r="I169" i="1"/>
  <c r="F169" i="1"/>
  <c r="K168" i="1"/>
  <c r="J168" i="1"/>
  <c r="I168" i="1"/>
  <c r="F168" i="1"/>
  <c r="K167" i="1"/>
  <c r="J167" i="1"/>
  <c r="I167" i="1"/>
  <c r="F167" i="1"/>
  <c r="K166" i="1"/>
  <c r="J166" i="1"/>
  <c r="I166" i="1"/>
  <c r="F166" i="1"/>
  <c r="K165" i="1"/>
  <c r="J165" i="1"/>
  <c r="I165" i="1"/>
  <c r="F165" i="1"/>
  <c r="K164" i="1"/>
  <c r="J164" i="1"/>
  <c r="I164" i="1"/>
  <c r="F164" i="1"/>
  <c r="K163" i="1"/>
  <c r="J163" i="1"/>
  <c r="I163" i="1"/>
  <c r="F163" i="1"/>
  <c r="K162" i="1"/>
  <c r="J162" i="1"/>
  <c r="I162" i="1"/>
  <c r="F162" i="1"/>
  <c r="K161" i="1"/>
  <c r="J161" i="1"/>
  <c r="I161" i="1"/>
  <c r="F161" i="1"/>
  <c r="K160" i="1"/>
  <c r="J160" i="1"/>
  <c r="I160" i="1"/>
  <c r="F160" i="1"/>
  <c r="K159" i="1"/>
  <c r="J159" i="1"/>
  <c r="I159" i="1"/>
  <c r="F159" i="1"/>
  <c r="K158" i="1"/>
  <c r="J158" i="1"/>
  <c r="I158" i="1"/>
  <c r="F158" i="1"/>
  <c r="K157" i="1"/>
  <c r="J157" i="1"/>
  <c r="I157" i="1"/>
  <c r="F157" i="1"/>
  <c r="K156" i="1"/>
  <c r="J156" i="1"/>
  <c r="I156" i="1"/>
  <c r="F156" i="1"/>
  <c r="K155" i="1"/>
  <c r="J155" i="1"/>
  <c r="I155" i="1"/>
  <c r="F155" i="1"/>
  <c r="K154" i="1"/>
  <c r="J154" i="1"/>
  <c r="I154" i="1"/>
  <c r="F154" i="1"/>
  <c r="K153" i="1"/>
  <c r="J153" i="1"/>
  <c r="I153" i="1"/>
  <c r="F153" i="1"/>
  <c r="K152" i="1"/>
  <c r="J152" i="1"/>
  <c r="I152" i="1"/>
  <c r="F152" i="1"/>
  <c r="K151" i="1"/>
  <c r="J151" i="1"/>
  <c r="I151" i="1"/>
  <c r="F151" i="1"/>
  <c r="K150" i="1"/>
  <c r="J150" i="1"/>
  <c r="I150" i="1"/>
  <c r="F150" i="1"/>
  <c r="K149" i="1"/>
  <c r="J149" i="1"/>
  <c r="I149" i="1"/>
  <c r="F149" i="1"/>
  <c r="K148" i="1"/>
  <c r="J148" i="1"/>
  <c r="I148" i="1"/>
  <c r="F148" i="1"/>
  <c r="K147" i="1"/>
  <c r="J147" i="1"/>
  <c r="I147" i="1"/>
  <c r="F147" i="1"/>
  <c r="K146" i="1"/>
  <c r="J146" i="1"/>
  <c r="I146" i="1"/>
  <c r="F146" i="1"/>
  <c r="K145" i="1"/>
  <c r="J145" i="1"/>
  <c r="I145" i="1"/>
  <c r="F145" i="1"/>
  <c r="K144" i="1"/>
  <c r="J144" i="1"/>
  <c r="I144" i="1"/>
  <c r="F144" i="1"/>
  <c r="K143" i="1"/>
  <c r="J143" i="1"/>
  <c r="I143" i="1"/>
  <c r="F143" i="1"/>
  <c r="K142" i="1"/>
  <c r="J142" i="1"/>
  <c r="I142" i="1"/>
  <c r="F142" i="1"/>
  <c r="K141" i="1"/>
  <c r="J141" i="1"/>
  <c r="I141" i="1"/>
  <c r="F141" i="1"/>
  <c r="K140" i="1"/>
  <c r="J140" i="1"/>
  <c r="I140" i="1"/>
  <c r="F140" i="1"/>
  <c r="K139" i="1"/>
  <c r="J139" i="1"/>
  <c r="I139" i="1"/>
  <c r="K138" i="1"/>
  <c r="J138" i="1"/>
  <c r="I138" i="1"/>
  <c r="F138" i="1"/>
  <c r="K137" i="1"/>
  <c r="J137" i="1"/>
  <c r="I137" i="1"/>
  <c r="F137" i="1"/>
  <c r="K136" i="1"/>
  <c r="J136" i="1"/>
  <c r="I136" i="1"/>
  <c r="F136" i="1"/>
  <c r="K135" i="1"/>
  <c r="J135" i="1"/>
  <c r="I135" i="1"/>
  <c r="F135" i="1"/>
  <c r="K134" i="1"/>
  <c r="J134" i="1"/>
  <c r="I134" i="1"/>
  <c r="F134" i="1"/>
  <c r="K133" i="1"/>
  <c r="J133" i="1"/>
  <c r="I133" i="1"/>
  <c r="F133" i="1"/>
  <c r="K132" i="1"/>
  <c r="J132" i="1"/>
  <c r="I132" i="1"/>
  <c r="K131" i="1"/>
  <c r="J131" i="1"/>
  <c r="I131" i="1"/>
  <c r="F131" i="1"/>
  <c r="K130" i="1"/>
  <c r="J130" i="1"/>
  <c r="I130" i="1"/>
  <c r="F130" i="1"/>
  <c r="K129" i="1"/>
  <c r="J129" i="1"/>
  <c r="I129" i="1"/>
  <c r="F129" i="1"/>
  <c r="K128" i="1"/>
  <c r="J128" i="1"/>
  <c r="I128" i="1"/>
  <c r="F128" i="1"/>
  <c r="K127" i="1"/>
  <c r="J127" i="1"/>
  <c r="I127" i="1"/>
  <c r="F127" i="1"/>
  <c r="K126" i="1"/>
  <c r="J126" i="1"/>
  <c r="I126" i="1"/>
  <c r="F126" i="1"/>
  <c r="K125" i="1"/>
  <c r="J125" i="1"/>
  <c r="I125" i="1"/>
  <c r="F125" i="1"/>
  <c r="K124" i="1"/>
  <c r="J124" i="1"/>
  <c r="I124" i="1"/>
  <c r="F124" i="1"/>
  <c r="K123" i="1"/>
  <c r="J123" i="1"/>
  <c r="I123" i="1"/>
  <c r="F123" i="1"/>
  <c r="K122" i="1"/>
  <c r="J122" i="1"/>
  <c r="I122" i="1"/>
  <c r="F122" i="1"/>
  <c r="K121" i="1"/>
  <c r="J121" i="1"/>
  <c r="I121" i="1"/>
  <c r="L121" i="1" s="1"/>
  <c r="K120" i="1"/>
  <c r="J120" i="1"/>
  <c r="I120" i="1"/>
  <c r="F120" i="1"/>
  <c r="K119" i="1"/>
  <c r="J119" i="1"/>
  <c r="I119" i="1"/>
  <c r="F119" i="1"/>
  <c r="K118" i="1"/>
  <c r="J118" i="1"/>
  <c r="I118" i="1"/>
  <c r="F118" i="1"/>
  <c r="K117" i="1"/>
  <c r="J117" i="1"/>
  <c r="I117" i="1"/>
  <c r="F117" i="1"/>
  <c r="F116" i="1"/>
  <c r="K115" i="1"/>
  <c r="J115" i="1"/>
  <c r="I115" i="1"/>
  <c r="F115" i="1"/>
  <c r="K114" i="1"/>
  <c r="J114" i="1"/>
  <c r="I114" i="1"/>
  <c r="F114" i="1"/>
  <c r="K113" i="1"/>
  <c r="J113" i="1"/>
  <c r="I113" i="1"/>
  <c r="F113" i="1"/>
  <c r="K112" i="1"/>
  <c r="J112" i="1"/>
  <c r="I112" i="1"/>
  <c r="F112" i="1"/>
  <c r="K111" i="1"/>
  <c r="J111" i="1"/>
  <c r="I111" i="1"/>
  <c r="F111" i="1"/>
  <c r="K110" i="1"/>
  <c r="J110" i="1"/>
  <c r="I110" i="1"/>
  <c r="F110" i="1"/>
  <c r="K109" i="1"/>
  <c r="J109" i="1"/>
  <c r="I109" i="1"/>
  <c r="F109" i="1"/>
  <c r="K108" i="1"/>
  <c r="J108" i="1"/>
  <c r="I108" i="1"/>
  <c r="F108" i="1"/>
  <c r="K107" i="1"/>
  <c r="J107" i="1"/>
  <c r="I107" i="1"/>
  <c r="F107" i="1"/>
  <c r="K106" i="1"/>
  <c r="J106" i="1"/>
  <c r="I106" i="1"/>
  <c r="F106" i="1"/>
  <c r="K105" i="1"/>
  <c r="J105" i="1"/>
  <c r="I105" i="1"/>
  <c r="F105" i="1"/>
  <c r="K104" i="1"/>
  <c r="J104" i="1"/>
  <c r="I104" i="1"/>
  <c r="F104" i="1"/>
  <c r="K103" i="1"/>
  <c r="J103" i="1"/>
  <c r="I103" i="1"/>
  <c r="F103" i="1"/>
  <c r="K102" i="1"/>
  <c r="J102" i="1"/>
  <c r="I102" i="1"/>
  <c r="F102" i="1"/>
  <c r="K101" i="1"/>
  <c r="J101" i="1"/>
  <c r="I101" i="1"/>
  <c r="F101" i="1"/>
  <c r="K100" i="1"/>
  <c r="J100" i="1"/>
  <c r="I100" i="1"/>
  <c r="F100" i="1"/>
  <c r="K99" i="1"/>
  <c r="J99" i="1"/>
  <c r="I99" i="1"/>
  <c r="F99" i="1"/>
  <c r="K98" i="1"/>
  <c r="J98" i="1"/>
  <c r="I98" i="1"/>
  <c r="F98" i="1"/>
  <c r="K97" i="1"/>
  <c r="J97" i="1"/>
  <c r="I97" i="1"/>
  <c r="F97" i="1"/>
  <c r="K96" i="1"/>
  <c r="J96" i="1"/>
  <c r="I96" i="1"/>
  <c r="F96" i="1"/>
  <c r="K95" i="1"/>
  <c r="J95" i="1"/>
  <c r="I95" i="1"/>
  <c r="F95" i="1"/>
  <c r="K94" i="1"/>
  <c r="J94" i="1"/>
  <c r="I94" i="1"/>
  <c r="F94" i="1"/>
  <c r="K93" i="1"/>
  <c r="J93" i="1"/>
  <c r="F93" i="1"/>
  <c r="K92" i="1"/>
  <c r="J92" i="1"/>
  <c r="I92" i="1"/>
  <c r="F92" i="1"/>
  <c r="K91" i="1"/>
  <c r="J91" i="1"/>
  <c r="I91" i="1"/>
  <c r="F91" i="1"/>
  <c r="K90" i="1"/>
  <c r="J90" i="1"/>
  <c r="I90" i="1"/>
  <c r="F90" i="1"/>
  <c r="K89" i="1"/>
  <c r="J89" i="1"/>
  <c r="I89" i="1"/>
  <c r="F89" i="1"/>
  <c r="K88" i="1"/>
  <c r="J88" i="1"/>
  <c r="I88" i="1"/>
  <c r="F88" i="1"/>
  <c r="K87" i="1"/>
  <c r="J87" i="1"/>
  <c r="I87" i="1"/>
  <c r="F87" i="1"/>
  <c r="K86" i="1"/>
  <c r="J86" i="1"/>
  <c r="I86" i="1"/>
  <c r="F86" i="1"/>
  <c r="K85" i="1"/>
  <c r="J85" i="1"/>
  <c r="I85" i="1"/>
  <c r="F85" i="1"/>
  <c r="K84" i="1"/>
  <c r="J84" i="1"/>
  <c r="I84" i="1"/>
  <c r="F84" i="1"/>
  <c r="K83" i="1"/>
  <c r="J83" i="1"/>
  <c r="I83" i="1"/>
  <c r="F83" i="1"/>
  <c r="K82" i="1"/>
  <c r="J82" i="1"/>
  <c r="I82" i="1"/>
  <c r="F82" i="1"/>
  <c r="K81" i="1"/>
  <c r="J81" i="1"/>
  <c r="I81" i="1"/>
  <c r="F81" i="1"/>
  <c r="K80" i="1"/>
  <c r="J80" i="1"/>
  <c r="I80" i="1"/>
  <c r="F80" i="1"/>
  <c r="K79" i="1"/>
  <c r="J79" i="1"/>
  <c r="I79" i="1"/>
  <c r="F79" i="1"/>
  <c r="K78" i="1"/>
  <c r="J78" i="1"/>
  <c r="I78" i="1"/>
  <c r="F78" i="1"/>
  <c r="K77" i="1"/>
  <c r="J77" i="1"/>
  <c r="I77" i="1"/>
  <c r="F77" i="1"/>
  <c r="K76" i="1"/>
  <c r="J76" i="1"/>
  <c r="I76" i="1"/>
  <c r="F76" i="1"/>
  <c r="K75" i="1"/>
  <c r="J75" i="1"/>
  <c r="I75" i="1"/>
  <c r="F75" i="1"/>
  <c r="K74" i="1"/>
  <c r="J74" i="1"/>
  <c r="I74" i="1"/>
  <c r="F74" i="1"/>
  <c r="K73" i="1"/>
  <c r="J73" i="1"/>
  <c r="I73" i="1"/>
  <c r="F73" i="1"/>
  <c r="K72" i="1"/>
  <c r="J72" i="1"/>
  <c r="I72" i="1"/>
  <c r="F72" i="1"/>
  <c r="K71" i="1"/>
  <c r="J71" i="1"/>
  <c r="I71" i="1"/>
  <c r="F71" i="1"/>
  <c r="K70" i="1"/>
  <c r="J70" i="1"/>
  <c r="I70" i="1"/>
  <c r="F70" i="1"/>
  <c r="K69" i="1"/>
  <c r="J69" i="1"/>
  <c r="I69" i="1"/>
  <c r="F69" i="1"/>
  <c r="K68" i="1"/>
  <c r="J68" i="1"/>
  <c r="I68" i="1"/>
  <c r="F68" i="1"/>
  <c r="K67" i="1"/>
  <c r="J67" i="1"/>
  <c r="I67" i="1"/>
  <c r="F67" i="1"/>
  <c r="K66" i="1"/>
  <c r="J66" i="1"/>
  <c r="I66" i="1"/>
  <c r="F66" i="1"/>
  <c r="K65" i="1"/>
  <c r="J65" i="1"/>
  <c r="I65" i="1"/>
  <c r="F65" i="1"/>
  <c r="K64" i="1"/>
  <c r="J64" i="1"/>
  <c r="I64" i="1"/>
  <c r="F64" i="1"/>
  <c r="K63" i="1"/>
  <c r="J63" i="1"/>
  <c r="I63" i="1"/>
  <c r="F63" i="1"/>
  <c r="K62" i="1"/>
  <c r="J62" i="1"/>
  <c r="I62" i="1"/>
  <c r="F62" i="1"/>
  <c r="K61" i="1"/>
  <c r="J61" i="1"/>
  <c r="I61" i="1"/>
  <c r="F61" i="1"/>
  <c r="K60" i="1"/>
  <c r="J60" i="1"/>
  <c r="I60" i="1"/>
  <c r="F60" i="1"/>
  <c r="K59" i="1"/>
  <c r="J59" i="1"/>
  <c r="I59" i="1"/>
  <c r="F59" i="1"/>
  <c r="K58" i="1"/>
  <c r="J58" i="1"/>
  <c r="I58" i="1"/>
  <c r="F58" i="1"/>
  <c r="K57" i="1"/>
  <c r="J57" i="1"/>
  <c r="I57" i="1"/>
  <c r="F57" i="1"/>
  <c r="K56" i="1"/>
  <c r="J56" i="1"/>
  <c r="I56" i="1"/>
  <c r="F56" i="1"/>
  <c r="K55" i="1"/>
  <c r="J55" i="1"/>
  <c r="I55" i="1"/>
  <c r="F55" i="1"/>
  <c r="K54" i="1"/>
  <c r="J54" i="1"/>
  <c r="I54" i="1"/>
  <c r="F54" i="1"/>
  <c r="K53" i="1"/>
  <c r="J53" i="1"/>
  <c r="I53" i="1"/>
  <c r="F53" i="1"/>
  <c r="K52" i="1"/>
  <c r="J52" i="1"/>
  <c r="I52" i="1"/>
  <c r="F52" i="1"/>
  <c r="K51" i="1"/>
  <c r="J51" i="1"/>
  <c r="I51" i="1"/>
  <c r="F51" i="1"/>
  <c r="K50" i="1"/>
  <c r="J50" i="1"/>
  <c r="I50" i="1"/>
  <c r="F50" i="1"/>
  <c r="K49" i="1"/>
  <c r="J49" i="1"/>
  <c r="I49" i="1"/>
  <c r="F49" i="1"/>
  <c r="K48" i="1"/>
  <c r="J48" i="1"/>
  <c r="I48" i="1"/>
  <c r="F48" i="1"/>
  <c r="K47" i="1"/>
  <c r="J47" i="1"/>
  <c r="I47" i="1"/>
  <c r="F47" i="1"/>
  <c r="K46" i="1"/>
  <c r="J46" i="1"/>
  <c r="I46" i="1"/>
  <c r="F46" i="1"/>
  <c r="K45" i="1"/>
  <c r="J45" i="1"/>
  <c r="I45" i="1"/>
  <c r="F45" i="1"/>
  <c r="K44" i="1"/>
  <c r="J44" i="1"/>
  <c r="I44" i="1"/>
  <c r="F44" i="1"/>
  <c r="K43" i="1"/>
  <c r="J43" i="1"/>
  <c r="I43" i="1"/>
  <c r="F43" i="1"/>
  <c r="K42" i="1"/>
  <c r="J42" i="1"/>
  <c r="I42" i="1"/>
  <c r="F42" i="1"/>
  <c r="K41" i="1"/>
  <c r="J41" i="1"/>
  <c r="I41" i="1"/>
  <c r="F41" i="1"/>
  <c r="K40" i="1"/>
  <c r="J40" i="1"/>
  <c r="I40" i="1"/>
  <c r="F40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I38" i="1"/>
  <c r="I37" i="1"/>
  <c r="L37" i="1" s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L12" i="1" s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I11" i="1"/>
  <c r="F11" i="1"/>
  <c r="H15" i="4" l="1"/>
  <c r="M81" i="4"/>
  <c r="J17" i="4" s="1"/>
  <c r="M32" i="4"/>
  <c r="M127" i="4"/>
  <c r="K17" i="4" s="1"/>
  <c r="M125" i="4"/>
  <c r="M124" i="4" s="1"/>
  <c r="K18" i="4" s="1"/>
  <c r="M222" i="4"/>
  <c r="M221" i="4" s="1"/>
  <c r="M18" i="4" s="1"/>
  <c r="M79" i="4"/>
  <c r="M78" i="4" s="1"/>
  <c r="J18" i="4" s="1"/>
  <c r="M224" i="4"/>
  <c r="M17" i="4" s="1"/>
  <c r="M180" i="4"/>
  <c r="L17" i="4" s="1"/>
  <c r="M178" i="4"/>
  <c r="M177" i="4" s="1"/>
  <c r="L18" i="4" s="1"/>
  <c r="M31" i="4"/>
  <c r="I18" i="4" s="1"/>
  <c r="M34" i="4"/>
  <c r="I17" i="4" s="1"/>
  <c r="I6" i="1"/>
  <c r="I7" i="1"/>
  <c r="I5" i="1"/>
  <c r="I4" i="1" s="1"/>
  <c r="J5" i="1"/>
  <c r="J4" i="1" s="1"/>
  <c r="F7" i="1"/>
  <c r="L7" i="1" s="1"/>
  <c r="F5" i="1"/>
  <c r="F4" i="1" s="1"/>
  <c r="F6" i="1"/>
  <c r="L177" i="1"/>
  <c r="L15" i="1"/>
  <c r="L19" i="1"/>
  <c r="L27" i="1"/>
  <c r="L35" i="1"/>
  <c r="L11" i="1"/>
  <c r="L141" i="1"/>
  <c r="L143" i="1"/>
  <c r="L145" i="1"/>
  <c r="L147" i="1"/>
  <c r="L148" i="1"/>
  <c r="L149" i="1"/>
  <c r="L153" i="1"/>
  <c r="L154" i="1"/>
  <c r="L156" i="1"/>
  <c r="L157" i="1"/>
  <c r="L158" i="1"/>
  <c r="L159" i="1"/>
  <c r="L163" i="1"/>
  <c r="L164" i="1"/>
  <c r="L165" i="1"/>
  <c r="L166" i="1"/>
  <c r="L167" i="1"/>
  <c r="L170" i="1"/>
  <c r="L172" i="1"/>
  <c r="L173" i="1"/>
  <c r="L174" i="1"/>
  <c r="L13" i="1"/>
  <c r="L17" i="1"/>
  <c r="L25" i="1"/>
  <c r="L29" i="1"/>
  <c r="L33" i="1"/>
  <c r="L22" i="1"/>
  <c r="L38" i="1"/>
  <c r="L96" i="1"/>
  <c r="L97" i="1"/>
  <c r="L99" i="1"/>
  <c r="L101" i="1"/>
  <c r="L102" i="1"/>
  <c r="L103" i="1"/>
  <c r="L106" i="1"/>
  <c r="L108" i="1"/>
  <c r="L112" i="1"/>
  <c r="L113" i="1"/>
  <c r="L114" i="1"/>
  <c r="L122" i="1"/>
  <c r="L123" i="1"/>
  <c r="L127" i="1"/>
  <c r="L128" i="1"/>
  <c r="L129" i="1"/>
  <c r="L28" i="1"/>
  <c r="L36" i="1"/>
  <c r="L205" i="1"/>
  <c r="L203" i="1"/>
  <c r="L201" i="1"/>
  <c r="L200" i="1"/>
  <c r="L199" i="1"/>
  <c r="L198" i="1"/>
  <c r="L197" i="1"/>
  <c r="L196" i="1"/>
  <c r="L195" i="1"/>
  <c r="L194" i="1"/>
  <c r="L193" i="1"/>
  <c r="L192" i="1"/>
  <c r="L191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6" i="1"/>
  <c r="L175" i="1"/>
  <c r="L171" i="1"/>
  <c r="L169" i="1"/>
  <c r="L168" i="1"/>
  <c r="L162" i="1"/>
  <c r="L161" i="1"/>
  <c r="L160" i="1"/>
  <c r="L155" i="1"/>
  <c r="L152" i="1"/>
  <c r="L151" i="1"/>
  <c r="L150" i="1"/>
  <c r="L146" i="1"/>
  <c r="L144" i="1"/>
  <c r="L142" i="1"/>
  <c r="L140" i="1"/>
  <c r="L138" i="1"/>
  <c r="L137" i="1"/>
  <c r="L136" i="1"/>
  <c r="L135" i="1"/>
  <c r="L134" i="1"/>
  <c r="L133" i="1"/>
  <c r="L132" i="1"/>
  <c r="L131" i="1"/>
  <c r="L130" i="1"/>
  <c r="L126" i="1"/>
  <c r="L125" i="1"/>
  <c r="L124" i="1"/>
  <c r="L120" i="1"/>
  <c r="L119" i="1"/>
  <c r="L118" i="1"/>
  <c r="L117" i="1"/>
  <c r="L116" i="1"/>
  <c r="L115" i="1"/>
  <c r="L111" i="1"/>
  <c r="L110" i="1"/>
  <c r="L109" i="1"/>
  <c r="L107" i="1"/>
  <c r="L105" i="1"/>
  <c r="L104" i="1"/>
  <c r="L100" i="1"/>
  <c r="L98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K39" i="1"/>
  <c r="K5" i="1" s="1"/>
  <c r="K4" i="1" s="1"/>
  <c r="L206" i="1"/>
  <c r="L207" i="1"/>
  <c r="L208" i="1"/>
  <c r="L209" i="1"/>
  <c r="L34" i="1"/>
  <c r="L32" i="1"/>
  <c r="L31" i="1"/>
  <c r="L30" i="1"/>
  <c r="L26" i="1"/>
  <c r="L24" i="1"/>
  <c r="L23" i="1"/>
  <c r="L21" i="1"/>
  <c r="L20" i="1"/>
  <c r="L18" i="1"/>
  <c r="L16" i="1"/>
  <c r="L14" i="1"/>
  <c r="L5" i="1" l="1"/>
  <c r="L4" i="1" s="1"/>
  <c r="A36" i="4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82" i="4" l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</calcChain>
</file>

<file path=xl/sharedStrings.xml><?xml version="1.0" encoding="utf-8"?>
<sst xmlns="http://schemas.openxmlformats.org/spreadsheetml/2006/main" count="980" uniqueCount="117">
  <si>
    <t>№№</t>
  </si>
  <si>
    <t>Учетчик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</si>
  <si>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</si>
  <si>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</si>
  <si>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</si>
  <si>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</si>
  <si>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</si>
  <si>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</si>
  <si>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</si>
  <si>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</si>
  <si>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</si>
  <si>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</si>
  <si>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</si>
  <si>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Номер штабеля</t>
  </si>
  <si>
    <t>Месяц
1994 
года</t>
  </si>
  <si>
    <t>Учёт штабельным методом</t>
  </si>
  <si>
    <t xml:space="preserve">Объём штабеля, м3, V1 </t>
  </si>
  <si>
    <t>Объём брака,
м3, Vб1</t>
  </si>
  <si>
    <t>Объём
годных бревен, м3
Vг1 =V1-Vб1</t>
  </si>
  <si>
    <t>Погрешности учёта</t>
  </si>
  <si>
    <t xml:space="preserve">Объём штабеля, м3, V2 </t>
  </si>
  <si>
    <t>Объём брака,
м3, Vб2</t>
  </si>
  <si>
    <t>Объём
годных бревен, м3
Vг1 =V2-Vб2</t>
  </si>
  <si>
    <t>Объёма штабеля 
(V1-V2)
/V2, %</t>
  </si>
  <si>
    <t>Объёма брака
(Vг1-Vг2)
/V2, %</t>
  </si>
  <si>
    <t>Объема годных бревен
(Vг1-Vг2)
/V2, %</t>
  </si>
  <si>
    <t>Результаты учёта штабельным методом и контрольного учёта отдельных штабелей выборки</t>
  </si>
  <si>
    <t>Сумма</t>
  </si>
  <si>
    <t>Среднее значение</t>
  </si>
  <si>
    <t xml:space="preserve"> -</t>
  </si>
  <si>
    <r>
      <t xml:space="preserve">Стандартное  отклонение, S </t>
    </r>
    <r>
      <rPr>
        <sz val="12"/>
        <color theme="1"/>
        <rFont val="Calibri"/>
        <family val="2"/>
        <charset val="204"/>
      </rPr>
      <t>±</t>
    </r>
    <r>
      <rPr>
        <sz val="12"/>
        <color theme="1"/>
        <rFont val="Calibri"/>
        <family val="2"/>
        <charset val="204"/>
        <scheme val="minor"/>
      </rPr>
      <t xml:space="preserve"> </t>
    </r>
  </si>
  <si>
    <r>
      <t xml:space="preserve">Доверителный интервал, 2S </t>
    </r>
    <r>
      <rPr>
        <sz val="12"/>
        <color theme="1"/>
        <rFont val="Calibri"/>
        <family val="2"/>
        <charset val="204"/>
      </rPr>
      <t>±</t>
    </r>
    <r>
      <rPr>
        <sz val="12"/>
        <color theme="1"/>
        <rFont val="Calibri"/>
        <family val="2"/>
        <charset val="204"/>
        <scheme val="minor"/>
      </rPr>
      <t xml:space="preserve"> </t>
    </r>
  </si>
  <si>
    <t>Результаты учёта штабельным методом и контрольного учёта всех штабелей  штабелей выборки</t>
  </si>
  <si>
    <t>СВОДНЫЕ РЕЗУЛЬТАТЫ 
  учёта штабельным методом и контрольного поштучного учёта штабелей балансов 
АО "ТХОМЕСТО САНКТ-ПЕТРЕРБУРГ, февраль - декабрь 1994 года
Исходные данные - П. Шпрок</t>
  </si>
  <si>
    <t>СВОДНЫЕ РЕЗУЛЬТАТЫ 
  учёта штабельным методом и контрольного поштучного учёта штабелей балансов 
АО "ТХОМЕСТО САНКТ-ПЕТРЕРБУРГ, февраль - декабрь 1994 года
Исходные данные  после удаления повторяющихся данных - штабеля 45, 48, 51</t>
  </si>
  <si>
    <t>Учетчик 1</t>
  </si>
  <si>
    <t>Учетчик 2</t>
  </si>
  <si>
    <t>Учетчик 3</t>
  </si>
  <si>
    <t>Учетчик 4</t>
  </si>
  <si>
    <t>Учетчик 5</t>
  </si>
  <si>
    <t>Всего</t>
  </si>
  <si>
    <t xml:space="preserve">Учётчик 1 </t>
  </si>
  <si>
    <t xml:space="preserve">Учётчик 5 </t>
  </si>
  <si>
    <t xml:space="preserve">Учётчик 4 </t>
  </si>
  <si>
    <t xml:space="preserve">Учётчик  3 </t>
  </si>
  <si>
    <t xml:space="preserve">Учётчик 2 </t>
  </si>
  <si>
    <t>Показатель</t>
  </si>
  <si>
    <t xml:space="preserve"> -15,3…+12,7</t>
  </si>
  <si>
    <t xml:space="preserve"> -13,5…+9,9</t>
  </si>
  <si>
    <t xml:space="preserve"> -15,2…+9,4</t>
  </si>
  <si>
    <t xml:space="preserve"> -16,0…+12,0</t>
  </si>
  <si>
    <t xml:space="preserve"> -8,9…+4,9</t>
  </si>
  <si>
    <t xml:space="preserve"> -8,4…+4,0</t>
  </si>
  <si>
    <t xml:space="preserve"> -8,6…+4,2</t>
  </si>
  <si>
    <t xml:space="preserve"> -6,1…+5,5</t>
  </si>
  <si>
    <t xml:space="preserve"> -12,2…+4,8</t>
  </si>
  <si>
    <t>Результаты учёта штабельным методом и контрольного учёта всех штабелей выборки</t>
  </si>
  <si>
    <t>Средние значения</t>
  </si>
  <si>
    <t>Коэфф-т  полнодре-весности</t>
  </si>
  <si>
    <t xml:space="preserve">Диаметр бревна, см </t>
  </si>
  <si>
    <t>Объём брака, м3</t>
  </si>
  <si>
    <t>Штабельный метод</t>
  </si>
  <si>
    <t>Поштучный метод</t>
  </si>
  <si>
    <t>Длина бревен, м</t>
  </si>
  <si>
    <t>Число штабелей</t>
  </si>
  <si>
    <t>%</t>
  </si>
  <si>
    <t>Объём штабеля, м3</t>
  </si>
  <si>
    <t xml:space="preserve">Балансы хвойные  4 и 6 м </t>
  </si>
  <si>
    <t xml:space="preserve">Балансы, берёза  4  м </t>
  </si>
  <si>
    <t xml:space="preserve">Балансы, осина  4  м </t>
  </si>
  <si>
    <t xml:space="preserve">Балансы, берёза  6  м </t>
  </si>
  <si>
    <t>Общие результаты отгрузки  балансов 
АО "ТХОМЕСТО САНКТ-ПЕТРЕРБУРГ" в Швецию и 
приёмки независимой организацией VMF 62 судовых партии в 1994 году</t>
  </si>
  <si>
    <t>Общий объём, м3</t>
  </si>
  <si>
    <t xml:space="preserve">Объём годных балансов, м3 </t>
  </si>
  <si>
    <t>Учёт при отгрузке АО "ТХОМЕСТО САНКТ-ПЕТРЕРБУРГ"   V1</t>
  </si>
  <si>
    <t>Воспроизводимость (отклонение)  объёмов, м3          V1-V2</t>
  </si>
  <si>
    <r>
      <t>%, (V1-V2)/V2</t>
    </r>
    <r>
      <rPr>
        <sz val="12"/>
        <color theme="1"/>
        <rFont val="Calibri"/>
        <family val="2"/>
        <charset val="204"/>
      </rPr>
      <t>×100</t>
    </r>
    <r>
      <rPr>
        <sz val="12"/>
        <color theme="1"/>
        <rFont val="Calibri"/>
        <family val="2"/>
        <charset val="204"/>
        <scheme val="minor"/>
      </rPr>
      <t xml:space="preserve">                                                                                      </t>
    </r>
  </si>
  <si>
    <t>Учёт при приёмке VMF в Швеции                                               V2</t>
  </si>
  <si>
    <t xml:space="preserve">Общий объем штабелей балансов в выборке для контрольного учёта в 1994 году м3    </t>
  </si>
  <si>
    <t xml:space="preserve">Объем балансов в выборке от объема учтённых балансов в 1994 году, %    </t>
  </si>
  <si>
    <t xml:space="preserve">Общий объем балансов, отгруженных и принятых в Швеции в 1994 году м3    </t>
  </si>
  <si>
    <r>
      <rPr>
        <b/>
        <sz val="12"/>
        <color theme="1"/>
        <rFont val="Calibri"/>
        <family val="2"/>
        <charset val="204"/>
        <scheme val="minor"/>
      </rPr>
      <t>ПРИМЕЧАНИЕ:</t>
    </r>
    <r>
      <rPr>
        <sz val="12"/>
        <color theme="1"/>
        <rFont val="Calibri"/>
        <family val="2"/>
        <charset val="204"/>
        <scheme val="minor"/>
      </rPr>
      <t xml:space="preserve"> Павол Шпрок: Допускаемые отклонения объёма годных балансов (объём "нетто" - оплачиваемый объём) при отгрузке от объёма при приёмке не должны быть более </t>
    </r>
    <r>
      <rPr>
        <sz val="12"/>
        <color theme="1"/>
        <rFont val="Calibri"/>
        <family val="2"/>
        <charset val="204"/>
      </rPr>
      <t xml:space="preserve">±3,0% </t>
    </r>
  </si>
  <si>
    <t>СВОДНЫЕ РЕЗУЛЬТАТЫ 
 Учёта балансов штабельным методом и контрольного учёта. 
Всего и с разделением по отдельным учётчикам, проводившим учёт штабельным методом
АО "ТХОМЕСТО САНКТ-ПЕТЕРБУРГ", февраль - декабрь 1994 года</t>
  </si>
  <si>
    <t>СВЕДЕНИЯ О БАЛАНСАХ И ШТАБЕЛЯХ СЛУЧАЙНОЙ ВЫБОРКИ, 
  отобранных для учёта штабельным методом и контрольного поштучного учёта 
АО "ТХОМЕСТО САНКТ-ПЕТРЕРБУРГ, февраль - декабрь 1994 года
Исходные данные - П. Шпрок</t>
  </si>
  <si>
    <t>Объём штабелей</t>
  </si>
  <si>
    <t xml:space="preserve"> -13,7…+9,8</t>
  </si>
  <si>
    <t xml:space="preserve"> -17,9...+14,4</t>
  </si>
  <si>
    <t>Объем брака</t>
  </si>
  <si>
    <t xml:space="preserve"> -8,7…+5,0</t>
  </si>
  <si>
    <t xml:space="preserve"> -14,5…+14,5</t>
  </si>
  <si>
    <t xml:space="preserve"> -14,8…+16,0</t>
  </si>
  <si>
    <t xml:space="preserve"> -13,3…+13,5</t>
  </si>
  <si>
    <t xml:space="preserve"> -16,2...+17,0</t>
  </si>
  <si>
    <t xml:space="preserve"> -13,7…+10,7</t>
  </si>
  <si>
    <t xml:space="preserve"> -13,2…+14,8</t>
  </si>
  <si>
    <r>
      <rPr>
        <b/>
        <sz val="12"/>
        <color theme="1"/>
        <rFont val="Calibri"/>
        <family val="2"/>
        <charset val="204"/>
        <scheme val="minor"/>
      </rPr>
      <t>2. Общий объем штабелей по рабочему учету</t>
    </r>
    <r>
      <rPr>
        <sz val="12"/>
        <color theme="1"/>
        <rFont val="Calibri"/>
        <family val="2"/>
        <charset val="204"/>
        <scheme val="minor"/>
      </rPr>
      <t>, м3, V1</t>
    </r>
  </si>
  <si>
    <t>3. Общий объем штабелей по контрольному учетe, м3, V2</t>
  </si>
  <si>
    <r>
      <t>4. Средняя погрешность измерения объема штабелей,%, (V1-V2)/V2</t>
    </r>
    <r>
      <rPr>
        <sz val="11"/>
        <color theme="1"/>
        <rFont val="Calibri"/>
        <family val="2"/>
        <charset val="204"/>
      </rPr>
      <t>×100</t>
    </r>
    <r>
      <rPr>
        <sz val="11"/>
        <color theme="1"/>
        <rFont val="Calibri"/>
        <family val="2"/>
        <charset val="204"/>
        <scheme val="minor"/>
      </rPr>
      <t xml:space="preserve">    </t>
    </r>
  </si>
  <si>
    <r>
      <t xml:space="preserve">5. Доверительные отклонения от средней погрешности объема, %  </t>
    </r>
    <r>
      <rPr>
        <sz val="11"/>
        <color theme="1"/>
        <rFont val="Calibri"/>
        <family val="2"/>
        <charset val="204"/>
      </rPr>
      <t>±</t>
    </r>
    <r>
      <rPr>
        <sz val="11"/>
        <color theme="1"/>
        <rFont val="Calibri"/>
        <family val="2"/>
        <charset val="204"/>
        <scheme val="minor"/>
      </rPr>
      <t xml:space="preserve">     </t>
    </r>
  </si>
  <si>
    <r>
      <t xml:space="preserve">6. Доверительный интервал  погрешности измерения объема, %  </t>
    </r>
    <r>
      <rPr>
        <sz val="11"/>
        <color theme="1"/>
        <rFont val="Calibri"/>
        <family val="2"/>
        <charset val="204"/>
      </rPr>
      <t>±</t>
    </r>
    <r>
      <rPr>
        <sz val="11"/>
        <color theme="1"/>
        <rFont val="Calibri"/>
        <family val="2"/>
        <charset val="204"/>
        <scheme val="minor"/>
      </rPr>
      <t xml:space="preserve">     </t>
    </r>
  </si>
  <si>
    <r>
      <rPr>
        <b/>
        <sz val="12"/>
        <color theme="1"/>
        <rFont val="Calibri"/>
        <family val="2"/>
        <charset val="204"/>
        <scheme val="minor"/>
      </rPr>
      <t>7. Общий объем измерения брака по рабочему учету</t>
    </r>
    <r>
      <rPr>
        <sz val="12"/>
        <color theme="1"/>
        <rFont val="Calibri"/>
        <family val="2"/>
        <charset val="204"/>
        <scheme val="minor"/>
      </rPr>
      <t>, м3, Vб1</t>
    </r>
  </si>
  <si>
    <t>8. Общий объем измерения брака по контрольному учетe, м3, Vб2</t>
  </si>
  <si>
    <t xml:space="preserve"> 1. Число штабелей в выборке, шт.</t>
  </si>
  <si>
    <r>
      <t>9. Средняя погрешность измерения объема брака,%, (Vб1-Vб2)/V2</t>
    </r>
    <r>
      <rPr>
        <sz val="11"/>
        <color theme="1"/>
        <rFont val="Calibri"/>
        <family val="2"/>
        <charset val="204"/>
      </rPr>
      <t>×100</t>
    </r>
    <r>
      <rPr>
        <sz val="11"/>
        <color theme="1"/>
        <rFont val="Calibri"/>
        <family val="2"/>
        <charset val="204"/>
        <scheme val="minor"/>
      </rPr>
      <t xml:space="preserve">    </t>
    </r>
  </si>
  <si>
    <r>
      <t xml:space="preserve">10. Доверительные отклонения от средней погрешности объема брака , %  </t>
    </r>
    <r>
      <rPr>
        <sz val="11"/>
        <color theme="1"/>
        <rFont val="Calibri"/>
        <family val="2"/>
        <charset val="204"/>
      </rPr>
      <t>±</t>
    </r>
    <r>
      <rPr>
        <sz val="11"/>
        <color theme="1"/>
        <rFont val="Calibri"/>
        <family val="2"/>
        <charset val="204"/>
        <scheme val="minor"/>
      </rPr>
      <t xml:space="preserve">     </t>
    </r>
  </si>
  <si>
    <r>
      <t xml:space="preserve">11. Доверительный интервал  погрешностй измерения объема брака, %  </t>
    </r>
    <r>
      <rPr>
        <sz val="11"/>
        <color theme="1"/>
        <rFont val="Calibri"/>
        <family val="2"/>
        <charset val="204"/>
      </rPr>
      <t>±</t>
    </r>
    <r>
      <rPr>
        <sz val="11"/>
        <color theme="1"/>
        <rFont val="Calibri"/>
        <family val="2"/>
        <charset val="204"/>
        <scheme val="minor"/>
      </rPr>
      <t xml:space="preserve">     </t>
    </r>
  </si>
  <si>
    <r>
      <rPr>
        <b/>
        <sz val="12"/>
        <color theme="1"/>
        <rFont val="Calibri"/>
        <family val="2"/>
        <charset val="204"/>
        <scheme val="minor"/>
      </rPr>
      <t>12. Общий объем годных брёвен по рабочему учету,</t>
    </r>
    <r>
      <rPr>
        <sz val="12"/>
        <color theme="1"/>
        <rFont val="Calibri"/>
        <family val="2"/>
        <charset val="204"/>
        <scheme val="minor"/>
      </rPr>
      <t xml:space="preserve"> м3, V1</t>
    </r>
  </si>
  <si>
    <t>13. Общий объем годных брёвен по контрольному учетe, м3, V2</t>
  </si>
  <si>
    <r>
      <t>14. Средняя погрешность измерения объема годных брёвен,%, (V1-V2)/V2</t>
    </r>
    <r>
      <rPr>
        <sz val="11"/>
        <color theme="1"/>
        <rFont val="Calibri"/>
        <family val="2"/>
        <charset val="204"/>
      </rPr>
      <t>×100</t>
    </r>
    <r>
      <rPr>
        <sz val="11"/>
        <color theme="1"/>
        <rFont val="Calibri"/>
        <family val="2"/>
        <charset val="204"/>
        <scheme val="minor"/>
      </rPr>
      <t xml:space="preserve">    </t>
    </r>
  </si>
  <si>
    <r>
      <t xml:space="preserve">15. Довер. отклонения от средней погрешности объема годных брёвен, %  </t>
    </r>
    <r>
      <rPr>
        <sz val="11"/>
        <color theme="1"/>
        <rFont val="Calibri"/>
        <family val="2"/>
        <charset val="204"/>
      </rPr>
      <t>±</t>
    </r>
    <r>
      <rPr>
        <sz val="11"/>
        <color theme="1"/>
        <rFont val="Calibri"/>
        <family val="2"/>
        <charset val="204"/>
        <scheme val="minor"/>
      </rPr>
      <t xml:space="preserve">     </t>
    </r>
  </si>
  <si>
    <r>
      <t xml:space="preserve">16. Доверит. интервал  погрешности измерения объема годных брёвен, %  </t>
    </r>
    <r>
      <rPr>
        <sz val="11"/>
        <color theme="1"/>
        <rFont val="Calibri"/>
        <family val="2"/>
        <charset val="204"/>
      </rPr>
      <t>±</t>
    </r>
    <r>
      <rPr>
        <sz val="11"/>
        <color theme="1"/>
        <rFont val="Calibri"/>
        <family val="2"/>
        <charset val="204"/>
        <scheme val="minor"/>
      </rPr>
      <t xml:space="preserve">     </t>
    </r>
  </si>
  <si>
    <t>Контрольный  поштучный учёт</t>
  </si>
  <si>
    <t>среднее</t>
  </si>
  <si>
    <t>Ст. откл</t>
  </si>
  <si>
    <t>Дов откл</t>
  </si>
  <si>
    <r>
      <t xml:space="preserve">Средние погрешности учёта для выборки, содержащей  12 штабелей. Укладывается в </t>
    </r>
    <r>
      <rPr>
        <b/>
        <sz val="12"/>
        <color theme="1"/>
        <rFont val="Calibri"/>
        <family val="2"/>
        <charset val="204"/>
      </rPr>
      <t>±5,0</t>
    </r>
    <r>
      <rPr>
        <b/>
        <sz val="12"/>
        <color theme="1"/>
        <rFont val="Calibri"/>
        <family val="2"/>
        <charset val="204"/>
        <scheme val="minor"/>
      </rPr>
      <t xml:space="preserve"> % </t>
    </r>
  </si>
  <si>
    <r>
      <t xml:space="preserve">Средние Погрешности учёта для выборки, содержащей  10 штабелей. Не укладывается в </t>
    </r>
    <r>
      <rPr>
        <b/>
        <sz val="12"/>
        <color theme="1"/>
        <rFont val="Calibri"/>
        <family val="2"/>
        <charset val="204"/>
      </rPr>
      <t>±5,0</t>
    </r>
    <r>
      <rPr>
        <b/>
        <sz val="12"/>
        <color theme="1"/>
        <rFont val="Calibri"/>
        <family val="2"/>
        <charset val="204"/>
        <scheme val="minor"/>
      </rPr>
      <t xml:space="preserve"> %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</si>
</sst>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0066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rgb="FF990033"/>
      <name val="Calibri"/>
      <family val="2"/>
      <charset val="204"/>
      <scheme val="minor"/>
    </font>
    <font>
      <b/>
      <sz val="11"/>
      <color rgb="FF000066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6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3" borderId="10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1" fillId="3" borderId="12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164" fontId="1" fillId="3" borderId="9" xfId="0" applyNumberFormat="1" applyFont="1" applyFill="1" applyBorder="1" applyAlignment="1">
      <alignment horizontal="center" vertical="center" wrapText="1"/>
    </xf>
    <xf numFmtId="164" fontId="1" fillId="3" borderId="10" xfId="0" applyNumberFormat="1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 wrapText="1"/>
    </xf>
    <xf numFmtId="164" fontId="1" fillId="3" borderId="16" xfId="0" applyNumberFormat="1" applyFont="1" applyFill="1" applyBorder="1" applyAlignment="1">
      <alignment horizontal="center" vertical="center" wrapText="1"/>
    </xf>
    <xf numFmtId="164" fontId="1" fillId="3" borderId="12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164" fontId="1" fillId="3" borderId="7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164" fontId="4" fillId="3" borderId="18" xfId="0" applyNumberFormat="1" applyFont="1" applyFill="1" applyBorder="1" applyAlignment="1">
      <alignment horizontal="center" vertical="center" wrapText="1"/>
    </xf>
    <xf numFmtId="164" fontId="4" fillId="3" borderId="25" xfId="0" applyNumberFormat="1" applyFont="1" applyFill="1" applyBorder="1" applyAlignment="1">
      <alignment horizontal="center" vertical="center" wrapText="1"/>
    </xf>
    <xf numFmtId="164" fontId="4" fillId="3" borderId="19" xfId="0" applyNumberFormat="1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 indent="1"/>
    </xf>
    <xf numFmtId="0" fontId="0" fillId="0" borderId="0" xfId="0" applyBorder="1" applyAlignment="1">
      <alignment horizontal="right" vertical="center" wrapText="1" inden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" fillId="0" borderId="0" xfId="0" applyFont="1"/>
    <xf numFmtId="0" fontId="1" fillId="0" borderId="4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4" fontId="1" fillId="0" borderId="4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2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164" fontId="4" fillId="0" borderId="45" xfId="0" applyNumberFormat="1" applyFont="1" applyBorder="1" applyAlignment="1">
      <alignment horizontal="center" vertical="center" wrapText="1"/>
    </xf>
    <xf numFmtId="164" fontId="1" fillId="0" borderId="49" xfId="0" applyNumberFormat="1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2" fontId="3" fillId="0" borderId="33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164" fontId="3" fillId="0" borderId="37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164" fontId="3" fillId="0" borderId="34" xfId="0" applyNumberFormat="1" applyFont="1" applyBorder="1" applyAlignment="1">
      <alignment horizontal="center" vertical="center" wrapText="1"/>
    </xf>
    <xf numFmtId="2" fontId="3" fillId="0" borderId="35" xfId="0" applyNumberFormat="1" applyFont="1" applyFill="1" applyBorder="1" applyAlignment="1">
      <alignment horizontal="center" vertical="center" wrapText="1"/>
    </xf>
    <xf numFmtId="2" fontId="3" fillId="0" borderId="37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right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right"/>
    </xf>
    <xf numFmtId="0" fontId="1" fillId="0" borderId="29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right"/>
    </xf>
    <xf numFmtId="0" fontId="1" fillId="0" borderId="30" xfId="0" applyFont="1" applyBorder="1" applyAlignment="1">
      <alignment horizontal="center" vertical="center" wrapText="1"/>
    </xf>
    <xf numFmtId="0" fontId="1" fillId="0" borderId="55" xfId="0" applyFont="1" applyBorder="1"/>
    <xf numFmtId="2" fontId="1" fillId="0" borderId="26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164" fontId="1" fillId="0" borderId="30" xfId="0" applyNumberFormat="1" applyFont="1" applyBorder="1" applyAlignment="1">
      <alignment horizontal="center" vertical="center" wrapText="1"/>
    </xf>
    <xf numFmtId="0" fontId="1" fillId="0" borderId="56" xfId="0" applyFont="1" applyBorder="1"/>
    <xf numFmtId="0" fontId="1" fillId="0" borderId="57" xfId="0" applyFont="1" applyBorder="1"/>
    <xf numFmtId="0" fontId="3" fillId="0" borderId="55" xfId="0" applyFont="1" applyBorder="1" applyAlignment="1">
      <alignment horizontal="center" vertical="center"/>
    </xf>
    <xf numFmtId="0" fontId="1" fillId="0" borderId="23" xfId="0" applyFont="1" applyBorder="1"/>
    <xf numFmtId="0" fontId="1" fillId="0" borderId="17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2" fontId="1" fillId="4" borderId="9" xfId="0" applyNumberFormat="1" applyFont="1" applyFill="1" applyBorder="1" applyAlignment="1">
      <alignment horizontal="center" vertical="center" wrapText="1"/>
    </xf>
    <xf numFmtId="164" fontId="1" fillId="4" borderId="9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164" fontId="1" fillId="4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2" fontId="3" fillId="0" borderId="31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164" fontId="3" fillId="2" borderId="28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64" fontId="8" fillId="2" borderId="28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2" fontId="1" fillId="6" borderId="10" xfId="0" applyNumberFormat="1" applyFont="1" applyFill="1" applyBorder="1" applyAlignment="1">
      <alignment horizontal="center" vertical="center" wrapText="1"/>
    </xf>
    <xf numFmtId="2" fontId="1" fillId="6" borderId="9" xfId="0" applyNumberFormat="1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center" vertical="center" wrapText="1"/>
    </xf>
    <xf numFmtId="2" fontId="1" fillId="3" borderId="48" xfId="0" applyNumberFormat="1" applyFont="1" applyFill="1" applyBorder="1" applyAlignment="1">
      <alignment horizontal="center" vertical="center" wrapText="1"/>
    </xf>
    <xf numFmtId="2" fontId="1" fillId="3" borderId="28" xfId="0" applyNumberFormat="1" applyFont="1" applyFill="1" applyBorder="1" applyAlignment="1">
      <alignment horizontal="center" vertical="center" wrapText="1"/>
    </xf>
    <xf numFmtId="2" fontId="1" fillId="4" borderId="28" xfId="0" applyNumberFormat="1" applyFont="1" applyFill="1" applyBorder="1" applyAlignment="1">
      <alignment horizontal="center" vertical="center" wrapText="1"/>
    </xf>
    <xf numFmtId="2" fontId="1" fillId="6" borderId="28" xfId="0" applyNumberFormat="1" applyFont="1" applyFill="1" applyBorder="1" applyAlignment="1">
      <alignment horizontal="center" vertical="center" wrapText="1"/>
    </xf>
    <xf numFmtId="164" fontId="1" fillId="6" borderId="4" xfId="0" applyNumberFormat="1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164" fontId="4" fillId="3" borderId="15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7" borderId="4" xfId="0" applyNumberFormat="1" applyFont="1" applyFill="1" applyBorder="1" applyAlignment="1">
      <alignment horizontal="center" vertical="center" wrapText="1"/>
    </xf>
    <xf numFmtId="164" fontId="4" fillId="3" borderId="58" xfId="0" applyNumberFormat="1" applyFont="1" applyFill="1" applyBorder="1" applyAlignment="1">
      <alignment horizontal="center" vertical="center" wrapText="1"/>
    </xf>
    <xf numFmtId="2" fontId="1" fillId="3" borderId="32" xfId="0" applyNumberFormat="1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4" xfId="0" applyFont="1" applyBorder="1" applyAlignment="1">
      <alignment horizontal="right" vertical="center" indent="1"/>
    </xf>
    <xf numFmtId="0" fontId="0" fillId="0" borderId="45" xfId="0" applyFont="1" applyBorder="1" applyAlignment="1">
      <alignment horizontal="right" vertical="center" indent="1"/>
    </xf>
    <xf numFmtId="0" fontId="0" fillId="0" borderId="47" xfId="0" applyFont="1" applyBorder="1" applyAlignment="1">
      <alignment horizontal="right" vertical="center" indent="1"/>
    </xf>
    <xf numFmtId="0" fontId="0" fillId="0" borderId="0" xfId="0" applyFont="1" applyBorder="1" applyAlignment="1">
      <alignment horizontal="right" vertical="center" indent="1"/>
    </xf>
    <xf numFmtId="0" fontId="6" fillId="0" borderId="55" xfId="0" applyFont="1" applyBorder="1" applyAlignment="1">
      <alignment horizontal="left" vertical="center" indent="2"/>
    </xf>
    <xf numFmtId="0" fontId="0" fillId="0" borderId="0" xfId="0" applyBorder="1" applyAlignment="1">
      <alignment horizontal="left" vertical="center" indent="2"/>
    </xf>
    <xf numFmtId="0" fontId="0" fillId="0" borderId="26" xfId="0" applyBorder="1" applyAlignment="1">
      <alignment horizontal="left" vertical="center" indent="2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 indent="1"/>
    </xf>
    <xf numFmtId="0" fontId="0" fillId="0" borderId="2" xfId="0" applyBorder="1" applyAlignment="1">
      <alignment horizontal="right" vertical="center" wrapText="1" indent="1"/>
    </xf>
    <xf numFmtId="0" fontId="1" fillId="0" borderId="28" xfId="0" applyFont="1" applyBorder="1" applyAlignment="1">
      <alignment horizontal="left" vertical="top" wrapText="1" indent="1"/>
    </xf>
    <xf numFmtId="0" fontId="1" fillId="0" borderId="50" xfId="0" applyFont="1" applyBorder="1" applyAlignment="1">
      <alignment horizontal="left" vertical="top" indent="1"/>
    </xf>
    <xf numFmtId="0" fontId="1" fillId="0" borderId="4" xfId="0" applyFont="1" applyBorder="1" applyAlignment="1">
      <alignment horizontal="left" vertical="top" indent="1"/>
    </xf>
    <xf numFmtId="0" fontId="4" fillId="0" borderId="48" xfId="0" applyFont="1" applyBorder="1" applyAlignment="1">
      <alignment horizontal="right" vertical="center" indent="1"/>
    </xf>
    <xf numFmtId="0" fontId="9" fillId="0" borderId="49" xfId="0" applyFont="1" applyBorder="1" applyAlignment="1">
      <alignment horizontal="right" vertical="center" inden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 indent="1"/>
    </xf>
    <xf numFmtId="0" fontId="0" fillId="0" borderId="1" xfId="0" applyBorder="1" applyAlignment="1">
      <alignment horizontal="right" vertical="center" wrapText="1" indent="1"/>
    </xf>
    <xf numFmtId="0" fontId="1" fillId="0" borderId="51" xfId="0" applyFont="1" applyBorder="1" applyAlignment="1">
      <alignment horizontal="right" vertical="center" wrapText="1" indent="1"/>
    </xf>
    <xf numFmtId="0" fontId="0" fillId="0" borderId="51" xfId="0" applyBorder="1" applyAlignment="1">
      <alignment horizontal="right" vertical="center" wrapText="1" indent="1"/>
    </xf>
    <xf numFmtId="0" fontId="1" fillId="0" borderId="44" xfId="0" applyFont="1" applyBorder="1" applyAlignment="1">
      <alignment horizontal="right" vertical="center" wrapText="1" indent="1"/>
    </xf>
    <xf numFmtId="0" fontId="0" fillId="0" borderId="45" xfId="0" applyBorder="1" applyAlignment="1">
      <alignment horizontal="right" vertical="center" wrapText="1" indent="1"/>
    </xf>
    <xf numFmtId="0" fontId="0" fillId="0" borderId="46" xfId="0" applyBorder="1" applyAlignment="1">
      <alignment horizontal="right" vertical="center" wrapText="1" indent="1"/>
    </xf>
    <xf numFmtId="0" fontId="1" fillId="0" borderId="28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 indent="1"/>
    </xf>
    <xf numFmtId="0" fontId="0" fillId="0" borderId="14" xfId="0" applyFont="1" applyBorder="1" applyAlignment="1">
      <alignment horizontal="left" vertical="center" wrapText="1" indent="1"/>
    </xf>
    <xf numFmtId="0" fontId="0" fillId="0" borderId="31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vertical="center" wrapText="1" indent="1"/>
    </xf>
    <xf numFmtId="0" fontId="0" fillId="0" borderId="28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0" fillId="0" borderId="16" xfId="0" applyFont="1" applyBorder="1" applyAlignment="1">
      <alignment horizontal="left" vertical="center" wrapText="1" indent="1"/>
    </xf>
    <xf numFmtId="0" fontId="0" fillId="0" borderId="32" xfId="0" applyFont="1" applyBorder="1" applyAlignment="1">
      <alignment horizontal="left" vertical="center" wrapText="1" indent="1"/>
    </xf>
    <xf numFmtId="0" fontId="11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1" fillId="0" borderId="18" xfId="0" applyFont="1" applyBorder="1" applyAlignment="1">
      <alignment horizontal="left" vertical="center" wrapText="1" indent="1"/>
    </xf>
    <xf numFmtId="0" fontId="0" fillId="0" borderId="25" xfId="0" applyFont="1" applyBorder="1" applyAlignment="1">
      <alignment horizontal="left" vertical="center" wrapText="1" indent="1"/>
    </xf>
    <xf numFmtId="0" fontId="0" fillId="0" borderId="38" xfId="0" applyFont="1" applyBorder="1" applyAlignment="1">
      <alignment horizontal="left" vertical="center" wrapText="1" inden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 wrapText="1" indent="1"/>
    </xf>
    <xf numFmtId="0" fontId="1" fillId="0" borderId="11" xfId="0" applyFont="1" applyBorder="1" applyAlignment="1">
      <alignment horizontal="right" vertical="center" wrapText="1" indent="1"/>
    </xf>
    <xf numFmtId="0" fontId="0" fillId="0" borderId="16" xfId="0" applyBorder="1" applyAlignment="1">
      <alignment horizontal="right" vertical="center" wrapText="1" inden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2" fontId="3" fillId="6" borderId="4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CC6600"/>
      <color rgb="FF990000"/>
      <color rgb="FF800000"/>
      <color rgb="FFFF3300"/>
      <color rgb="FFFF8F8F"/>
      <color rgb="FF66FFFF"/>
      <color rgb="FF000066"/>
      <color rgb="FF99FF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ru-RU" sz="1200" baseline="0">
                <a:solidFill>
                  <a:sysClr val="windowText" lastClr="000000"/>
                </a:solidFill>
                <a:latin typeface="Calibri" panose="020F0502020204030204" pitchFamily="34" charset="0"/>
              </a:rPr>
              <a:t>Учетчик 5. Погрешности измерения объёма штабелей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5655136005726558"/>
          <c:y val="8.179835757459604E-2"/>
          <c:w val="0.80658786685755191"/>
          <c:h val="0.79143589016783411"/>
        </c:manualLayout>
      </c:layout>
      <c:scatterChart>
        <c:scatterStyle val="lineMarker"/>
        <c:varyColors val="0"/>
        <c:ser>
          <c:idx val="0"/>
          <c:order val="0"/>
          <c:tx>
            <c:strRef>
              <c:f>'Данные по учетчикам'!$A$225:$A$258</c:f>
              <c:strCach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xVal>
            <c:numRef>
              <c:f>'Данные по учетчикам'!$A$225:$A$258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xVal>
          <c:yVal>
            <c:numRef>
              <c:f>'Данные по учетчикам'!$K$225:$K$258</c:f>
              <c:numCache>
                <c:formatCode>0.0</c:formatCode>
                <c:ptCount val="34"/>
                <c:pt idx="0">
                  <c:v>-17.857142857142858</c:v>
                </c:pt>
                <c:pt idx="1">
                  <c:v>-1.3333333333333286</c:v>
                </c:pt>
                <c:pt idx="2">
                  <c:v>13.934426229508206</c:v>
                </c:pt>
                <c:pt idx="3">
                  <c:v>-10.638297872340425</c:v>
                </c:pt>
                <c:pt idx="4">
                  <c:v>-3.1746031746031771</c:v>
                </c:pt>
                <c:pt idx="5">
                  <c:v>-3.1746031746031771</c:v>
                </c:pt>
                <c:pt idx="6">
                  <c:v>5.5290753098188752</c:v>
                </c:pt>
                <c:pt idx="7">
                  <c:v>-9.7251585623678825</c:v>
                </c:pt>
                <c:pt idx="8">
                  <c:v>-1.2388162422573967</c:v>
                </c:pt>
                <c:pt idx="9">
                  <c:v>2.6494565217391219</c:v>
                </c:pt>
                <c:pt idx="10">
                  <c:v>-7.9687499999999885</c:v>
                </c:pt>
                <c:pt idx="11">
                  <c:v>0.83102493074792938</c:v>
                </c:pt>
                <c:pt idx="12">
                  <c:v>-2.2383146807109933</c:v>
                </c:pt>
                <c:pt idx="13">
                  <c:v>-1.4472777394900005</c:v>
                </c:pt>
                <c:pt idx="14">
                  <c:v>-2.8037383177570119</c:v>
                </c:pt>
                <c:pt idx="15">
                  <c:v>8.760107816711594</c:v>
                </c:pt>
                <c:pt idx="16">
                  <c:v>-1.1668611435239165</c:v>
                </c:pt>
                <c:pt idx="17">
                  <c:v>3.6984352773826425</c:v>
                </c:pt>
                <c:pt idx="18">
                  <c:v>-4.8919226393629094</c:v>
                </c:pt>
                <c:pt idx="19">
                  <c:v>-3.6740146960587889</c:v>
                </c:pt>
                <c:pt idx="20">
                  <c:v>-9.6108490566037776</c:v>
                </c:pt>
                <c:pt idx="21">
                  <c:v>1.2383900928792673</c:v>
                </c:pt>
                <c:pt idx="22">
                  <c:v>-5.8736426456071129</c:v>
                </c:pt>
                <c:pt idx="23">
                  <c:v>-6.7738791423001974</c:v>
                </c:pt>
                <c:pt idx="24">
                  <c:v>-2.712700369913684</c:v>
                </c:pt>
                <c:pt idx="25">
                  <c:v>-3.4932221063607827</c:v>
                </c:pt>
                <c:pt idx="26">
                  <c:v>2.3084994753410353</c:v>
                </c:pt>
                <c:pt idx="27">
                  <c:v>2.5665399239543687</c:v>
                </c:pt>
                <c:pt idx="28">
                  <c:v>2.6405451448040926</c:v>
                </c:pt>
                <c:pt idx="29">
                  <c:v>-10.798122065727696</c:v>
                </c:pt>
                <c:pt idx="30">
                  <c:v>-5.1851851851851691</c:v>
                </c:pt>
                <c:pt idx="31">
                  <c:v>-9.6483318304779111</c:v>
                </c:pt>
                <c:pt idx="32">
                  <c:v>-6.5248226950354606</c:v>
                </c:pt>
                <c:pt idx="33">
                  <c:v>-1.8722466960352415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0A9-4494-B6E1-775435909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766592"/>
        <c:axId val="428771512"/>
      </c:scatterChart>
      <c:valAx>
        <c:axId val="428766592"/>
        <c:scaling>
          <c:orientation val="minMax"/>
          <c:max val="35"/>
          <c:min val="0"/>
        </c:scaling>
        <c:delete val="0"/>
        <c:axPos val="b"/>
        <c:majorGridlines>
          <c:spPr>
            <a:ln w="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200" b="1" i="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</a:rPr>
                  <a:t>Порядковый номер штабеля  в выборке для учётчика </a:t>
                </a:r>
              </a:p>
            </c:rich>
          </c:tx>
          <c:layout>
            <c:manualLayout>
              <c:xMode val="edge"/>
              <c:yMode val="edge"/>
              <c:x val="0.1957992125984252"/>
              <c:y val="0.928070005202033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ru-RU"/>
          </a:p>
        </c:txPr>
        <c:crossAx val="428771512"/>
        <c:crossesAt val="-25"/>
        <c:crossBetween val="midCat"/>
        <c:majorUnit val="5"/>
      </c:valAx>
      <c:valAx>
        <c:axId val="4287715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r>
                  <a:rPr lang="ru-RU" sz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</a:rPr>
                  <a:t>Погрешность измерения объёма штабеля, %</a:t>
                </a:r>
              </a:p>
            </c:rich>
          </c:tx>
          <c:layout>
            <c:manualLayout>
              <c:xMode val="edge"/>
              <c:yMode val="edge"/>
              <c:x val="2.3255905511811028E-2"/>
              <c:y val="0.204515220377799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Calibri" panose="020F0502020204030204" pitchFamily="34" charset="0"/>
                  <a:ea typeface="+mn-ea"/>
                  <a:cs typeface="+mn-cs"/>
                </a:defRPr>
              </a:pPr>
              <a:endParaRPr lang="ru-RU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25400"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tx1"/>
                  </a:solidFill>
                </a:ln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28766592"/>
        <c:crosses val="autoZero"/>
        <c:crossBetween val="midCat"/>
      </c:valAx>
      <c:spPr>
        <a:noFill/>
        <a:ln w="635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70619746749691"/>
          <c:y val="3.285146368986671E-2"/>
          <c:w val="0.8384755871641929"/>
          <c:h val="0.79932086749077524"/>
        </c:manualLayout>
      </c:layout>
      <c:scatterChart>
        <c:scatterStyle val="lineMarker"/>
        <c:varyColors val="0"/>
        <c:ser>
          <c:idx val="0"/>
          <c:order val="0"/>
          <c:tx>
            <c:v>Погрешность измерения объёма штабеля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'Данные по учетчикам'!$A$35:$A$76</c:f>
              <c:numCache>
                <c:formatCode>General</c:formatCode>
                <c:ptCount val="4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</c:numCache>
            </c:numRef>
          </c:xVal>
          <c:yVal>
            <c:numRef>
              <c:f>'Данные по учетчикам'!$K$35:$K$76</c:f>
              <c:numCache>
                <c:formatCode>0.0</c:formatCode>
                <c:ptCount val="42"/>
                <c:pt idx="0">
                  <c:v>-2.1582733812949688</c:v>
                </c:pt>
                <c:pt idx="1">
                  <c:v>5.0847457627118615</c:v>
                </c:pt>
                <c:pt idx="2">
                  <c:v>-5.4347826086956523</c:v>
                </c:pt>
                <c:pt idx="3">
                  <c:v>11.805555555555562</c:v>
                </c:pt>
                <c:pt idx="4">
                  <c:v>-3.1578947368421129</c:v>
                </c:pt>
                <c:pt idx="5">
                  <c:v>-1.6759776536312692</c:v>
                </c:pt>
                <c:pt idx="6">
                  <c:v>3.1765424557116653</c:v>
                </c:pt>
                <c:pt idx="7">
                  <c:v>-22.084623323013414</c:v>
                </c:pt>
                <c:pt idx="8">
                  <c:v>7.3500967117988374</c:v>
                </c:pt>
                <c:pt idx="9">
                  <c:v>-15.65817409766454</c:v>
                </c:pt>
                <c:pt idx="10">
                  <c:v>-8.9338892197736754</c:v>
                </c:pt>
                <c:pt idx="11">
                  <c:v>7.510148849797031</c:v>
                </c:pt>
                <c:pt idx="12">
                  <c:v>2.7740189445196224</c:v>
                </c:pt>
                <c:pt idx="13">
                  <c:v>-6.6594477531131595</c:v>
                </c:pt>
                <c:pt idx="14">
                  <c:v>-4.3936731107205622</c:v>
                </c:pt>
                <c:pt idx="15">
                  <c:v>-6.9230769230769234</c:v>
                </c:pt>
                <c:pt idx="16">
                  <c:v>-6.1790668348045319</c:v>
                </c:pt>
                <c:pt idx="17">
                  <c:v>-9.1624508150646378</c:v>
                </c:pt>
                <c:pt idx="18">
                  <c:v>-4.466501240694793</c:v>
                </c:pt>
                <c:pt idx="19">
                  <c:v>2.6109660574412556</c:v>
                </c:pt>
                <c:pt idx="20">
                  <c:v>-6.4655172413793132</c:v>
                </c:pt>
                <c:pt idx="21">
                  <c:v>-10.441176470588236</c:v>
                </c:pt>
                <c:pt idx="22">
                  <c:v>-1.5471167369901591</c:v>
                </c:pt>
                <c:pt idx="23">
                  <c:v>-2.2044088176352767</c:v>
                </c:pt>
                <c:pt idx="24">
                  <c:v>4.0485829959514028</c:v>
                </c:pt>
                <c:pt idx="25">
                  <c:v>-4.5758928571428585</c:v>
                </c:pt>
                <c:pt idx="26">
                  <c:v>-4.7464940668824109</c:v>
                </c:pt>
                <c:pt idx="27">
                  <c:v>-3.8588754134509329</c:v>
                </c:pt>
                <c:pt idx="28">
                  <c:v>2.5210084033613334</c:v>
                </c:pt>
                <c:pt idx="29">
                  <c:v>3.4869240348692552</c:v>
                </c:pt>
                <c:pt idx="30">
                  <c:v>22.235294117647065</c:v>
                </c:pt>
                <c:pt idx="31">
                  <c:v>17.411764705882359</c:v>
                </c:pt>
                <c:pt idx="32">
                  <c:v>3.5330261136712817</c:v>
                </c:pt>
                <c:pt idx="33">
                  <c:v>13.771377137713783</c:v>
                </c:pt>
                <c:pt idx="34">
                  <c:v>3.036053130929794</c:v>
                </c:pt>
                <c:pt idx="35">
                  <c:v>2.3084025854108954</c:v>
                </c:pt>
                <c:pt idx="36">
                  <c:v>-3.2258064516128964</c:v>
                </c:pt>
                <c:pt idx="37">
                  <c:v>-2.6011560693641576</c:v>
                </c:pt>
                <c:pt idx="38">
                  <c:v>6.2328139321723164</c:v>
                </c:pt>
                <c:pt idx="39">
                  <c:v>1.7598343685300202</c:v>
                </c:pt>
                <c:pt idx="40">
                  <c:v>-8.0824088748018976</c:v>
                </c:pt>
                <c:pt idx="41">
                  <c:v>2.372034956304613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B6-4036-B88C-B3C70C994996}"/>
            </c:ext>
          </c:extLst>
        </c:ser>
        <c:ser>
          <c:idx val="1"/>
          <c:order val="1"/>
          <c:tx>
            <c:v>Погрешность измерения объёма брака 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92D050"/>
              </a:solidFill>
              <a:ln w="19050">
                <a:solidFill>
                  <a:schemeClr val="tx1"/>
                </a:solidFill>
                <a:round/>
              </a:ln>
              <a:effectLst/>
            </c:spPr>
          </c:marker>
          <c:trendline>
            <c:spPr>
              <a:ln w="31750" cap="rnd">
                <a:solidFill>
                  <a:schemeClr val="accent6">
                    <a:lumMod val="75000"/>
                  </a:schemeClr>
                </a:solidFill>
                <a:prstDash val="sysDash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'Данные по учетчикам'!$A$35:$A$76</c:f>
              <c:numCache>
                <c:formatCode>General</c:formatCode>
                <c:ptCount val="4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</c:numCache>
            </c:numRef>
          </c:xVal>
          <c:yVal>
            <c:numRef>
              <c:f>'Данные по учетчикам'!$L$35:$L$76</c:f>
              <c:numCache>
                <c:formatCode>0.0</c:formatCode>
                <c:ptCount val="42"/>
                <c:pt idx="0">
                  <c:v>-6.4748201438848918</c:v>
                </c:pt>
                <c:pt idx="1">
                  <c:v>0</c:v>
                </c:pt>
                <c:pt idx="2">
                  <c:v>0</c:v>
                </c:pt>
                <c:pt idx="3">
                  <c:v>-2.7777777777777777</c:v>
                </c:pt>
                <c:pt idx="4">
                  <c:v>-1.0526315789473681</c:v>
                </c:pt>
                <c:pt idx="5">
                  <c:v>-4.8044692737430168</c:v>
                </c:pt>
                <c:pt idx="6">
                  <c:v>-2.6267562614538789</c:v>
                </c:pt>
                <c:pt idx="7">
                  <c:v>-1.1351909184726521</c:v>
                </c:pt>
                <c:pt idx="8">
                  <c:v>0.38684719535783402</c:v>
                </c:pt>
                <c:pt idx="9">
                  <c:v>-5.3078556263269683E-2</c:v>
                </c:pt>
                <c:pt idx="10">
                  <c:v>-0.89338892197736697</c:v>
                </c:pt>
                <c:pt idx="11">
                  <c:v>0.67658998646820034</c:v>
                </c:pt>
                <c:pt idx="12">
                  <c:v>1.623815967523681</c:v>
                </c:pt>
                <c:pt idx="13">
                  <c:v>-1.4076881429344885</c:v>
                </c:pt>
                <c:pt idx="14">
                  <c:v>-1.0544815465729349</c:v>
                </c:pt>
                <c:pt idx="15">
                  <c:v>-3.2051282051282057</c:v>
                </c:pt>
                <c:pt idx="16">
                  <c:v>-11.097099621689788</c:v>
                </c:pt>
                <c:pt idx="17">
                  <c:v>-2.5857223159078133</c:v>
                </c:pt>
                <c:pt idx="18">
                  <c:v>-1.6129032258064515</c:v>
                </c:pt>
                <c:pt idx="19">
                  <c:v>-4.1775456919060057</c:v>
                </c:pt>
                <c:pt idx="20">
                  <c:v>-5.7471264367816097</c:v>
                </c:pt>
                <c:pt idx="21">
                  <c:v>-6.6176470588235299</c:v>
                </c:pt>
                <c:pt idx="22">
                  <c:v>-1.1251758087201125</c:v>
                </c:pt>
                <c:pt idx="23">
                  <c:v>-1.002004008016032</c:v>
                </c:pt>
                <c:pt idx="24">
                  <c:v>0</c:v>
                </c:pt>
                <c:pt idx="25">
                  <c:v>-3.2366071428571432</c:v>
                </c:pt>
                <c:pt idx="26">
                  <c:v>-14.131607335490829</c:v>
                </c:pt>
                <c:pt idx="27">
                  <c:v>0.99228224917309804</c:v>
                </c:pt>
                <c:pt idx="28">
                  <c:v>0</c:v>
                </c:pt>
                <c:pt idx="29">
                  <c:v>0</c:v>
                </c:pt>
                <c:pt idx="30">
                  <c:v>2.4705882352941173</c:v>
                </c:pt>
                <c:pt idx="31">
                  <c:v>0</c:v>
                </c:pt>
                <c:pt idx="32">
                  <c:v>-1.228878648233487</c:v>
                </c:pt>
                <c:pt idx="33">
                  <c:v>4.2304230423042304</c:v>
                </c:pt>
                <c:pt idx="34">
                  <c:v>-1.1385199240986716</c:v>
                </c:pt>
                <c:pt idx="35">
                  <c:v>-3.8781163434903037</c:v>
                </c:pt>
                <c:pt idx="36">
                  <c:v>-2.4193548387096775</c:v>
                </c:pt>
                <c:pt idx="37">
                  <c:v>0</c:v>
                </c:pt>
                <c:pt idx="38">
                  <c:v>-2.1081576535288726</c:v>
                </c:pt>
                <c:pt idx="39">
                  <c:v>3.9337474120082816</c:v>
                </c:pt>
                <c:pt idx="40">
                  <c:v>-0.55467511885895415</c:v>
                </c:pt>
                <c:pt idx="4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CD8-42FB-B69B-A50E9DF8C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766592"/>
        <c:axId val="428771512"/>
      </c:scatterChart>
      <c:valAx>
        <c:axId val="428766592"/>
        <c:scaling>
          <c:orientation val="minMax"/>
          <c:max val="45"/>
          <c:min val="0"/>
        </c:scaling>
        <c:delete val="0"/>
        <c:axPos val="b"/>
        <c:majorGridlines>
          <c:spPr>
            <a:ln w="0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2">
                  <a:lumMod val="5000"/>
                  <a:lumOff val="95000"/>
                </a:schemeClr>
              </a:solidFill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r>
                  <a:rPr lang="ru-RU"/>
                  <a:t>Порядковый номер штабеля  в выборке для учётчика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Calibri" panose="020F0502020204030204" pitchFamily="34" charset="0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222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ru-RU"/>
          </a:p>
        </c:txPr>
        <c:crossAx val="428771512"/>
        <c:crossesAt val="-25"/>
        <c:crossBetween val="midCat"/>
        <c:majorUnit val="5"/>
      </c:valAx>
      <c:valAx>
        <c:axId val="4287715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2">
                  <a:lumMod val="5000"/>
                  <a:lumOff val="95000"/>
                </a:schemeClr>
              </a:solidFill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r>
                  <a:rPr lang="ru-RU"/>
                  <a:t>Погрешность измерения объёма штабеля или объёма брака , %</a:t>
                </a:r>
              </a:p>
            </c:rich>
          </c:tx>
          <c:layout>
            <c:manualLayout>
              <c:xMode val="edge"/>
              <c:yMode val="edge"/>
              <c:x val="2.0834420146470464E-2"/>
              <c:y val="0.110385969135936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Calibri" panose="020F0502020204030204" pitchFamily="34" charset="0"/>
                  <a:ea typeface="+mn-ea"/>
                  <a:cs typeface="+mn-cs"/>
                </a:defRPr>
              </a:pPr>
              <a:endParaRPr lang="ru-RU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ru-RU"/>
          </a:p>
        </c:txPr>
        <c:crossAx val="428766592"/>
        <c:crosses val="autoZero"/>
        <c:crossBetween val="midCat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175" cap="flat" cmpd="sng" algn="ctr">
      <a:solidFill>
        <a:schemeClr val="tx1"/>
      </a:solidFill>
      <a:round/>
    </a:ln>
    <a:effectLst/>
  </c:spPr>
  <c:txPr>
    <a:bodyPr/>
    <a:lstStyle/>
    <a:p>
      <a:pPr>
        <a:defRPr sz="1400" b="1" i="0" baseline="0">
          <a:solidFill>
            <a:sysClr val="windowText" lastClr="000000"/>
          </a:solidFill>
          <a:latin typeface="Calibri" panose="020F050202020403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ru-RU" baseline="0">
                <a:solidFill>
                  <a:sysClr val="windowText" lastClr="000000"/>
                </a:solidFill>
              </a:rPr>
              <a:t>Погрешности рабочего измерения объёма штабеля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ru-RU" baseline="0">
                <a:solidFill>
                  <a:sysClr val="windowText" lastClr="000000"/>
                </a:solidFill>
              </a:rPr>
              <a:t>в процентах от объёма штабеля по контрольному учёту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baseline="0">
              <a:solidFill>
                <a:sysClr val="windowText" lastClr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1725863589251737"/>
          <c:y val="0.10768137026289572"/>
          <c:w val="0.84588060578871649"/>
          <c:h val="0.76339605824554801"/>
        </c:manualLayout>
      </c:layout>
      <c:scatterChart>
        <c:scatterStyle val="lineMarker"/>
        <c:varyColors val="0"/>
        <c:ser>
          <c:idx val="0"/>
          <c:order val="0"/>
          <c:tx>
            <c:v>Погрешности измерения объёма штабелей, %</c:v>
          </c:tx>
          <c:spPr>
            <a:ln w="31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tx1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>
                    <a:lumMod val="50000"/>
                  </a:schemeClr>
                </a:solidFill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'Исх данные кор-ка'!$A$11:$A$214</c:f>
              <c:numCache>
                <c:formatCode>General</c:formatCode>
                <c:ptCount val="20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</c:numCache>
            </c:numRef>
          </c:xVal>
          <c:yVal>
            <c:numRef>
              <c:f>'Исх данные кор-ка'!$K$11:$K$214</c:f>
              <c:numCache>
                <c:formatCode>0.0</c:formatCode>
                <c:ptCount val="204"/>
                <c:pt idx="0">
                  <c:v>-0.71942446043165209</c:v>
                </c:pt>
                <c:pt idx="1">
                  <c:v>-3.1250000000000027</c:v>
                </c:pt>
                <c:pt idx="2">
                  <c:v>-5.228758169934645</c:v>
                </c:pt>
                <c:pt idx="3">
                  <c:v>-2.3529411764705799</c:v>
                </c:pt>
                <c:pt idx="4">
                  <c:v>16.279069767441865</c:v>
                </c:pt>
                <c:pt idx="5">
                  <c:v>3.7974683544303658</c:v>
                </c:pt>
                <c:pt idx="6">
                  <c:v>-12.345679012345681</c:v>
                </c:pt>
                <c:pt idx="7">
                  <c:v>0.64516129032257841</c:v>
                </c:pt>
                <c:pt idx="8">
                  <c:v>-2.1582733812949688</c:v>
                </c:pt>
                <c:pt idx="9">
                  <c:v>5.0847457627118615</c:v>
                </c:pt>
                <c:pt idx="10">
                  <c:v>-17.857142857142858</c:v>
                </c:pt>
                <c:pt idx="11">
                  <c:v>5.1724137931034457</c:v>
                </c:pt>
                <c:pt idx="12">
                  <c:v>3.9215686274509776</c:v>
                </c:pt>
                <c:pt idx="13">
                  <c:v>-1.3333333333333286</c:v>
                </c:pt>
                <c:pt idx="14">
                  <c:v>27.272727272727256</c:v>
                </c:pt>
                <c:pt idx="15">
                  <c:v>-4.1176470588235254</c:v>
                </c:pt>
                <c:pt idx="16">
                  <c:v>1.8967334035827157</c:v>
                </c:pt>
                <c:pt idx="17">
                  <c:v>-2.5974025974025996</c:v>
                </c:pt>
                <c:pt idx="18">
                  <c:v>-7.4324324324324413</c:v>
                </c:pt>
                <c:pt idx="19">
                  <c:v>-6.936416184971093</c:v>
                </c:pt>
                <c:pt idx="20">
                  <c:v>-13.04347826086957</c:v>
                </c:pt>
                <c:pt idx="21">
                  <c:v>13.934426229508206</c:v>
                </c:pt>
                <c:pt idx="22">
                  <c:v>-3.6496350364963508</c:v>
                </c:pt>
                <c:pt idx="23">
                  <c:v>1.2048192771084292</c:v>
                </c:pt>
                <c:pt idx="24">
                  <c:v>-20.245398773006137</c:v>
                </c:pt>
                <c:pt idx="25">
                  <c:v>2.7777777777777799</c:v>
                </c:pt>
                <c:pt idx="26">
                  <c:v>-5.4347826086956523</c:v>
                </c:pt>
                <c:pt idx="27">
                  <c:v>11.805555555555562</c:v>
                </c:pt>
                <c:pt idx="28">
                  <c:v>-3.1578947368421129</c:v>
                </c:pt>
                <c:pt idx="29">
                  <c:v>-12.631578947368412</c:v>
                </c:pt>
                <c:pt idx="30">
                  <c:v>4.6511627906976782</c:v>
                </c:pt>
                <c:pt idx="31">
                  <c:v>-5.0632911392405102</c:v>
                </c:pt>
                <c:pt idx="32">
                  <c:v>-16.949152542372882</c:v>
                </c:pt>
                <c:pt idx="33">
                  <c:v>-9.0395480225988596</c:v>
                </c:pt>
                <c:pt idx="34">
                  <c:v>-8.6956521739130324</c:v>
                </c:pt>
                <c:pt idx="35">
                  <c:v>1.8518518518518452</c:v>
                </c:pt>
                <c:pt idx="36">
                  <c:v>-16.483516483516482</c:v>
                </c:pt>
                <c:pt idx="37">
                  <c:v>-1.6759776536312692</c:v>
                </c:pt>
                <c:pt idx="38">
                  <c:v>-10.638297872340425</c:v>
                </c:pt>
                <c:pt idx="39">
                  <c:v>-3.1746031746031771</c:v>
                </c:pt>
                <c:pt idx="40">
                  <c:v>-3.1746031746031771</c:v>
                </c:pt>
                <c:pt idx="41">
                  <c:v>3.1765424557116653</c:v>
                </c:pt>
                <c:pt idx="42">
                  <c:v>3.1765424557116653</c:v>
                </c:pt>
                <c:pt idx="43">
                  <c:v>-2.7083333333333313</c:v>
                </c:pt>
                <c:pt idx="44">
                  <c:v>2.7501462843768221</c:v>
                </c:pt>
                <c:pt idx="45">
                  <c:v>-3.0562347188264063</c:v>
                </c:pt>
                <c:pt idx="46">
                  <c:v>-3.0562347188264063</c:v>
                </c:pt>
                <c:pt idx="47">
                  <c:v>-6.3620589936379286</c:v>
                </c:pt>
                <c:pt idx="48">
                  <c:v>5.5290753098188752</c:v>
                </c:pt>
                <c:pt idx="49">
                  <c:v>-9.7251585623678825</c:v>
                </c:pt>
                <c:pt idx="50">
                  <c:v>-10.958005249343831</c:v>
                </c:pt>
                <c:pt idx="51">
                  <c:v>-22.084623323013414</c:v>
                </c:pt>
                <c:pt idx="52">
                  <c:v>6.8247541931752451</c:v>
                </c:pt>
                <c:pt idx="53">
                  <c:v>-4.0111420612813307</c:v>
                </c:pt>
                <c:pt idx="54">
                  <c:v>7.3500967117988374</c:v>
                </c:pt>
                <c:pt idx="55">
                  <c:v>-7.6073619631901845</c:v>
                </c:pt>
                <c:pt idx="56">
                  <c:v>-1.2388162422573967</c:v>
                </c:pt>
                <c:pt idx="57">
                  <c:v>5.7074910820451894</c:v>
                </c:pt>
                <c:pt idx="58">
                  <c:v>-15.65817409766454</c:v>
                </c:pt>
                <c:pt idx="59">
                  <c:v>-8.9338892197736754</c:v>
                </c:pt>
                <c:pt idx="60">
                  <c:v>7.510148849797031</c:v>
                </c:pt>
                <c:pt idx="61">
                  <c:v>2.7740189445196224</c:v>
                </c:pt>
                <c:pt idx="62">
                  <c:v>2.1494370522006228</c:v>
                </c:pt>
                <c:pt idx="63">
                  <c:v>-2.7466937945066081</c:v>
                </c:pt>
                <c:pt idx="64">
                  <c:v>-8.2070707070707112</c:v>
                </c:pt>
                <c:pt idx="65">
                  <c:v>0.27472527472526886</c:v>
                </c:pt>
                <c:pt idx="66">
                  <c:v>-9.3347639484978657</c:v>
                </c:pt>
                <c:pt idx="67">
                  <c:v>4.9401197604790434</c:v>
                </c:pt>
                <c:pt idx="68">
                  <c:v>-6.6594477531131595</c:v>
                </c:pt>
                <c:pt idx="69">
                  <c:v>-9.0016366612111227</c:v>
                </c:pt>
                <c:pt idx="70">
                  <c:v>2.6494565217391219</c:v>
                </c:pt>
                <c:pt idx="71">
                  <c:v>-7.9687499999999885</c:v>
                </c:pt>
                <c:pt idx="72">
                  <c:v>-9.3040293040292994</c:v>
                </c:pt>
                <c:pt idx="73">
                  <c:v>15.934065934065925</c:v>
                </c:pt>
                <c:pt idx="74">
                  <c:v>-4.3936731107205622</c:v>
                </c:pt>
                <c:pt idx="75">
                  <c:v>-4.9939098660170638</c:v>
                </c:pt>
                <c:pt idx="76">
                  <c:v>-9.2220828105395167</c:v>
                </c:pt>
                <c:pt idx="77">
                  <c:v>-2.7397260273972579</c:v>
                </c:pt>
                <c:pt idx="78">
                  <c:v>-3.81679389312978</c:v>
                </c:pt>
                <c:pt idx="79">
                  <c:v>-6.9230769230769234</c:v>
                </c:pt>
                <c:pt idx="80">
                  <c:v>-6.1790668348045319</c:v>
                </c:pt>
                <c:pt idx="81">
                  <c:v>-9.1624508150646378</c:v>
                </c:pt>
                <c:pt idx="82">
                  <c:v>0.83102493074792938</c:v>
                </c:pt>
                <c:pt idx="83">
                  <c:v>-8.3950617283950582</c:v>
                </c:pt>
                <c:pt idx="84">
                  <c:v>0.26896180742334969</c:v>
                </c:pt>
                <c:pt idx="85">
                  <c:v>-2.2383146807109933</c:v>
                </c:pt>
                <c:pt idx="86">
                  <c:v>-1.4472777394900005</c:v>
                </c:pt>
                <c:pt idx="87">
                  <c:v>0.82840236686390878</c:v>
                </c:pt>
                <c:pt idx="88">
                  <c:v>-2.624671916010501</c:v>
                </c:pt>
                <c:pt idx="89">
                  <c:v>-5.8362369337979088</c:v>
                </c:pt>
                <c:pt idx="90">
                  <c:v>-4.3091334894613667</c:v>
                </c:pt>
                <c:pt idx="91">
                  <c:v>3.0343897505057269</c:v>
                </c:pt>
                <c:pt idx="92">
                  <c:v>4.4198895027624223</c:v>
                </c:pt>
                <c:pt idx="93">
                  <c:v>-9.0178058587018963</c:v>
                </c:pt>
                <c:pt idx="94">
                  <c:v>-3.5789473684210509</c:v>
                </c:pt>
                <c:pt idx="95">
                  <c:v>-4.466501240694793</c:v>
                </c:pt>
                <c:pt idx="96">
                  <c:v>6.8965517241379324</c:v>
                </c:pt>
                <c:pt idx="97">
                  <c:v>2.6109660574412556</c:v>
                </c:pt>
                <c:pt idx="98">
                  <c:v>0.33259423503327207</c:v>
                </c:pt>
                <c:pt idx="99">
                  <c:v>-4.4409199048374202</c:v>
                </c:pt>
                <c:pt idx="100">
                  <c:v>-2.8037383177570119</c:v>
                </c:pt>
                <c:pt idx="101">
                  <c:v>8.760107816711594</c:v>
                </c:pt>
                <c:pt idx="102">
                  <c:v>5.1200000000000045</c:v>
                </c:pt>
                <c:pt idx="103">
                  <c:v>-5.0359712230215905</c:v>
                </c:pt>
                <c:pt idx="104">
                  <c:v>0.55248618784529202</c:v>
                </c:pt>
                <c:pt idx="105">
                  <c:v>-1.4858841010401267</c:v>
                </c:pt>
                <c:pt idx="106">
                  <c:v>-5.8823529411764577</c:v>
                </c:pt>
                <c:pt idx="107">
                  <c:v>-7.635467980295557</c:v>
                </c:pt>
                <c:pt idx="108">
                  <c:v>4.1899441340782095</c:v>
                </c:pt>
                <c:pt idx="109">
                  <c:v>2.0932445290199873</c:v>
                </c:pt>
                <c:pt idx="110">
                  <c:v>-3.4770514603616132</c:v>
                </c:pt>
                <c:pt idx="111">
                  <c:v>1.1251758087201134</c:v>
                </c:pt>
                <c:pt idx="112">
                  <c:v>1.4345487148834335</c:v>
                </c:pt>
                <c:pt idx="113">
                  <c:v>-1.1668611435239165</c:v>
                </c:pt>
                <c:pt idx="114">
                  <c:v>3.6984352773826425</c:v>
                </c:pt>
                <c:pt idx="115">
                  <c:v>1.0989010989010972</c:v>
                </c:pt>
                <c:pt idx="116">
                  <c:v>-4.8919226393629094</c:v>
                </c:pt>
                <c:pt idx="117">
                  <c:v>-4.4831880448318735</c:v>
                </c:pt>
                <c:pt idx="118">
                  <c:v>-3.6740146960587889</c:v>
                </c:pt>
                <c:pt idx="119">
                  <c:v>-9.6108490566037776</c:v>
                </c:pt>
                <c:pt idx="120">
                  <c:v>-4.5676004872107292</c:v>
                </c:pt>
                <c:pt idx="121">
                  <c:v>-3.8997214484679574</c:v>
                </c:pt>
                <c:pt idx="122">
                  <c:v>1.2383900928792673</c:v>
                </c:pt>
                <c:pt idx="123">
                  <c:v>1.7587939698492534</c:v>
                </c:pt>
                <c:pt idx="124">
                  <c:v>-5.8736426456071129</c:v>
                </c:pt>
                <c:pt idx="125">
                  <c:v>-2.7133166726169282</c:v>
                </c:pt>
                <c:pt idx="126">
                  <c:v>-1.2773722627737276</c:v>
                </c:pt>
                <c:pt idx="127">
                  <c:v>-4.0582726326742851</c:v>
                </c:pt>
                <c:pt idx="128">
                  <c:v>-6.4655172413793132</c:v>
                </c:pt>
                <c:pt idx="129">
                  <c:v>-2.0223523150611973</c:v>
                </c:pt>
                <c:pt idx="130">
                  <c:v>-10.441176470588236</c:v>
                </c:pt>
                <c:pt idx="131">
                  <c:v>-1.5471167369901591</c:v>
                </c:pt>
                <c:pt idx="132">
                  <c:v>0.40887850467289882</c:v>
                </c:pt>
                <c:pt idx="133">
                  <c:v>-6.7738791423001974</c:v>
                </c:pt>
                <c:pt idx="134">
                  <c:v>-2.712700369913684</c:v>
                </c:pt>
                <c:pt idx="135">
                  <c:v>-3.4873583260680059</c:v>
                </c:pt>
                <c:pt idx="136">
                  <c:v>-0.69875776397516798</c:v>
                </c:pt>
                <c:pt idx="137">
                  <c:v>-3.4932221063607827</c:v>
                </c:pt>
                <c:pt idx="138">
                  <c:v>-2.2044088176352767</c:v>
                </c:pt>
                <c:pt idx="139">
                  <c:v>-3.9024390243902474</c:v>
                </c:pt>
                <c:pt idx="140">
                  <c:v>2.3084994753410353</c:v>
                </c:pt>
                <c:pt idx="141">
                  <c:v>4.0485829959514028</c:v>
                </c:pt>
                <c:pt idx="142">
                  <c:v>2.7586206896551753</c:v>
                </c:pt>
                <c:pt idx="143">
                  <c:v>-4.5758928571428585</c:v>
                </c:pt>
                <c:pt idx="144">
                  <c:v>2.5665399239543687</c:v>
                </c:pt>
                <c:pt idx="145">
                  <c:v>2.6405451448040926</c:v>
                </c:pt>
                <c:pt idx="146">
                  <c:v>6.1996280223196296E-2</c:v>
                </c:pt>
                <c:pt idx="147">
                  <c:v>-2.5333333333333385</c:v>
                </c:pt>
                <c:pt idx="148">
                  <c:v>1.3274336283185952</c:v>
                </c:pt>
                <c:pt idx="149">
                  <c:v>0.26525198938991479</c:v>
                </c:pt>
                <c:pt idx="150">
                  <c:v>0.94637223974763252</c:v>
                </c:pt>
                <c:pt idx="151">
                  <c:v>4.9800796812749004</c:v>
                </c:pt>
                <c:pt idx="152">
                  <c:v>-4.7464940668824109</c:v>
                </c:pt>
                <c:pt idx="153">
                  <c:v>-3.8588754134509329</c:v>
                </c:pt>
                <c:pt idx="154">
                  <c:v>2.5210084033613334</c:v>
                </c:pt>
                <c:pt idx="155">
                  <c:v>3.4869240348692552</c:v>
                </c:pt>
                <c:pt idx="156">
                  <c:v>-4.4792833146696571</c:v>
                </c:pt>
                <c:pt idx="157">
                  <c:v>12.311358220810172</c:v>
                </c:pt>
                <c:pt idx="158">
                  <c:v>-7.7976817702845116</c:v>
                </c:pt>
                <c:pt idx="159">
                  <c:v>-7.7902621722846384</c:v>
                </c:pt>
                <c:pt idx="160">
                  <c:v>6.2205466540999073</c:v>
                </c:pt>
                <c:pt idx="161">
                  <c:v>22.235294117647065</c:v>
                </c:pt>
                <c:pt idx="162">
                  <c:v>17.411764705882359</c:v>
                </c:pt>
                <c:pt idx="163">
                  <c:v>-5.8774139378673329</c:v>
                </c:pt>
                <c:pt idx="164">
                  <c:v>-8.1938325991189398</c:v>
                </c:pt>
                <c:pt idx="165">
                  <c:v>6.4080944350758839</c:v>
                </c:pt>
                <c:pt idx="166">
                  <c:v>7.9905063291139218</c:v>
                </c:pt>
                <c:pt idx="167">
                  <c:v>1.0092514718250565</c:v>
                </c:pt>
                <c:pt idx="168">
                  <c:v>3.5330261136712817</c:v>
                </c:pt>
                <c:pt idx="169">
                  <c:v>-4.5238095238095264</c:v>
                </c:pt>
                <c:pt idx="170">
                  <c:v>3.8543897216274159</c:v>
                </c:pt>
                <c:pt idx="171">
                  <c:v>8.0985915492957901</c:v>
                </c:pt>
                <c:pt idx="172">
                  <c:v>-2.7447392497712624</c:v>
                </c:pt>
                <c:pt idx="173">
                  <c:v>13.771377137713783</c:v>
                </c:pt>
                <c:pt idx="174">
                  <c:v>1.2957317073170727</c:v>
                </c:pt>
                <c:pt idx="175">
                  <c:v>2.8354080221300024</c:v>
                </c:pt>
                <c:pt idx="176">
                  <c:v>-4.7114252061248569</c:v>
                </c:pt>
                <c:pt idx="177">
                  <c:v>-4.5238095238095264</c:v>
                </c:pt>
                <c:pt idx="178">
                  <c:v>3.5522788203753306</c:v>
                </c:pt>
                <c:pt idx="179">
                  <c:v>-6.0083283759666752</c:v>
                </c:pt>
                <c:pt idx="180">
                  <c:v>1.0277492291880745</c:v>
                </c:pt>
                <c:pt idx="181">
                  <c:v>-10.798122065727696</c:v>
                </c:pt>
                <c:pt idx="182">
                  <c:v>3.036053130929794</c:v>
                </c:pt>
                <c:pt idx="183">
                  <c:v>2.3084025854108954</c:v>
                </c:pt>
                <c:pt idx="184">
                  <c:v>17.21044045676998</c:v>
                </c:pt>
                <c:pt idx="185">
                  <c:v>-5.1851851851851691</c:v>
                </c:pt>
                <c:pt idx="186">
                  <c:v>-9.6483318304779111</c:v>
                </c:pt>
                <c:pt idx="187">
                  <c:v>-3.2258064516128964</c:v>
                </c:pt>
                <c:pt idx="188">
                  <c:v>-2.6011560693641576</c:v>
                </c:pt>
                <c:pt idx="189">
                  <c:v>-0.51150895140665387</c:v>
                </c:pt>
                <c:pt idx="190">
                  <c:v>6.2328139321723164</c:v>
                </c:pt>
                <c:pt idx="191">
                  <c:v>-0.12626262626262355</c:v>
                </c:pt>
                <c:pt idx="192">
                  <c:v>1.7598343685300202</c:v>
                </c:pt>
                <c:pt idx="193">
                  <c:v>-5.7346454021038262</c:v>
                </c:pt>
                <c:pt idx="194">
                  <c:v>-8.0824088748018976</c:v>
                </c:pt>
                <c:pt idx="195">
                  <c:v>6.8775790921595608</c:v>
                </c:pt>
                <c:pt idx="196">
                  <c:v>2.372034956304613</c:v>
                </c:pt>
                <c:pt idx="197">
                  <c:v>0.28985507246376191</c:v>
                </c:pt>
                <c:pt idx="198">
                  <c:v>-6.5248226950354606</c:v>
                </c:pt>
                <c:pt idx="199">
                  <c:v>-8.6384976525821582</c:v>
                </c:pt>
                <c:pt idx="200">
                  <c:v>-1.8722466960352415</c:v>
                </c:pt>
                <c:pt idx="201">
                  <c:v>0.34246575342465024</c:v>
                </c:pt>
                <c:pt idx="202">
                  <c:v>10.775047258979212</c:v>
                </c:pt>
                <c:pt idx="203">
                  <c:v>-4.0397762585456825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745-45D7-ADD9-72734C514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766592"/>
        <c:axId val="428771512"/>
      </c:scatterChart>
      <c:valAx>
        <c:axId val="428766592"/>
        <c:scaling>
          <c:orientation val="minMax"/>
          <c:max val="220"/>
          <c:min val="0"/>
        </c:scaling>
        <c:delete val="0"/>
        <c:axPos val="b"/>
        <c:majorGridlines>
          <c:spPr>
            <a:ln w="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r>
                  <a:rPr lang="ru-RU" sz="1200" baseline="0">
                    <a:solidFill>
                      <a:sysClr val="windowText" lastClr="000000"/>
                    </a:solidFill>
                  </a:rPr>
                  <a:t>Порядковый номер штабеля  в выборке (февраль - декабрь 1994 года)  </a:t>
                </a:r>
              </a:p>
            </c:rich>
          </c:tx>
          <c:layout>
            <c:manualLayout>
              <c:xMode val="edge"/>
              <c:yMode val="edge"/>
              <c:x val="0.16226504478351464"/>
              <c:y val="0.928070058690984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Calibri" panose="020F0502020204030204" pitchFamily="34" charset="0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ru-RU"/>
          </a:p>
        </c:txPr>
        <c:crossAx val="428771512"/>
        <c:crossesAt val="-25"/>
        <c:crossBetween val="midCat"/>
        <c:majorUnit val="20"/>
        <c:minorUnit val="10"/>
      </c:valAx>
      <c:valAx>
        <c:axId val="428771512"/>
        <c:scaling>
          <c:orientation val="minMax"/>
          <c:max val="30"/>
          <c:min val="-25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r>
                  <a:rPr lang="ru-RU" sz="1200" baseline="0">
                    <a:solidFill>
                      <a:sysClr val="windowText" lastClr="000000"/>
                    </a:solidFill>
                  </a:rPr>
                  <a:t>Погрешность измерения объёма штабелей , %</a:t>
                </a:r>
              </a:p>
            </c:rich>
          </c:tx>
          <c:layout>
            <c:manualLayout>
              <c:xMode val="edge"/>
              <c:yMode val="edge"/>
              <c:x val="1.3432699596243986E-2"/>
              <c:y val="0.12039545261086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Calibri" panose="020F0502020204030204" pitchFamily="34" charset="0"/>
                  <a:ea typeface="+mn-ea"/>
                  <a:cs typeface="+mn-cs"/>
                </a:defRPr>
              </a:pPr>
              <a:endParaRPr lang="ru-R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ru-RU"/>
          </a:p>
        </c:txPr>
        <c:crossAx val="428766592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175" cap="flat" cmpd="sng" algn="ctr">
      <a:solidFill>
        <a:schemeClr val="tx1"/>
      </a:solidFill>
      <a:round/>
    </a:ln>
    <a:effectLst/>
  </c:spPr>
  <c:txPr>
    <a:bodyPr/>
    <a:lstStyle/>
    <a:p>
      <a:pPr>
        <a:defRPr sz="1100" baseline="0">
          <a:latin typeface="Calibri" panose="020F050202020403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ru-RU" sz="1300" baseline="0"/>
              <a:t>Погрешности рабочего измерения объёма брака в штабеле </a:t>
            </a:r>
          </a:p>
          <a:p>
            <a:pPr>
              <a:defRPr sz="1300"/>
            </a:pPr>
            <a:r>
              <a:rPr lang="ru-RU" sz="1300" baseline="0"/>
              <a:t>в процентах от объёма штабеля по контрольному учёту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baseline="0">
              <a:solidFill>
                <a:sysClr val="windowText" lastClr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1725863589251737"/>
          <c:y val="0.10768137026289572"/>
          <c:w val="0.84588060578871649"/>
          <c:h val="0.76339605824554801"/>
        </c:manualLayout>
      </c:layout>
      <c:scatterChart>
        <c:scatterStyle val="lineMarker"/>
        <c:varyColors val="0"/>
        <c:ser>
          <c:idx val="0"/>
          <c:order val="0"/>
          <c:tx>
            <c:v>Погрешности измерения объёма штабелей, 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solidFill>
                  <a:schemeClr val="tx1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1">
                    <a:lumMod val="75000"/>
                  </a:schemeClr>
                </a:solidFill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'Исх данные кор-ка'!$A$11:$A$214</c:f>
              <c:numCache>
                <c:formatCode>General</c:formatCode>
                <c:ptCount val="20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</c:numCache>
            </c:numRef>
          </c:xVal>
          <c:yVal>
            <c:numRef>
              <c:f>'Исх данные кор-ка'!$L$11:$L$214</c:f>
              <c:numCache>
                <c:formatCode>0.0</c:formatCode>
                <c:ptCount val="204"/>
                <c:pt idx="0">
                  <c:v>-5.0359712230215834</c:v>
                </c:pt>
                <c:pt idx="1">
                  <c:v>-10.937499999999998</c:v>
                </c:pt>
                <c:pt idx="2">
                  <c:v>-3.2679738562091507</c:v>
                </c:pt>
                <c:pt idx="3">
                  <c:v>-3.5294117647058822</c:v>
                </c:pt>
                <c:pt idx="4">
                  <c:v>-2.3255813953488373</c:v>
                </c:pt>
                <c:pt idx="5">
                  <c:v>0</c:v>
                </c:pt>
                <c:pt idx="6">
                  <c:v>-6.7901234567901243</c:v>
                </c:pt>
                <c:pt idx="7">
                  <c:v>-1.8709677419354835</c:v>
                </c:pt>
                <c:pt idx="8">
                  <c:v>-6.4748201438848918</c:v>
                </c:pt>
                <c:pt idx="9">
                  <c:v>0</c:v>
                </c:pt>
                <c:pt idx="10">
                  <c:v>-3.5714285714285721</c:v>
                </c:pt>
                <c:pt idx="11">
                  <c:v>0</c:v>
                </c:pt>
                <c:pt idx="12">
                  <c:v>-7.8431372549019605</c:v>
                </c:pt>
                <c:pt idx="13">
                  <c:v>-10</c:v>
                </c:pt>
                <c:pt idx="14">
                  <c:v>-4.5454545454545459</c:v>
                </c:pt>
                <c:pt idx="15">
                  <c:v>-5.8823529411764701</c:v>
                </c:pt>
                <c:pt idx="16">
                  <c:v>-3.8988408851422558</c:v>
                </c:pt>
                <c:pt idx="17">
                  <c:v>-12.987012987012985</c:v>
                </c:pt>
                <c:pt idx="18">
                  <c:v>-6.0810810810810807</c:v>
                </c:pt>
                <c:pt idx="19">
                  <c:v>-2.8901734104046244</c:v>
                </c:pt>
                <c:pt idx="20">
                  <c:v>-5.7971014492753623</c:v>
                </c:pt>
                <c:pt idx="21">
                  <c:v>-6.557377049180328</c:v>
                </c:pt>
                <c:pt idx="22">
                  <c:v>-0.72992700729927018</c:v>
                </c:pt>
                <c:pt idx="23">
                  <c:v>-7.2289156626506017</c:v>
                </c:pt>
                <c:pt idx="24">
                  <c:v>1.8404907975460116</c:v>
                </c:pt>
                <c:pt idx="25">
                  <c:v>-6.9444444444444446</c:v>
                </c:pt>
                <c:pt idx="26">
                  <c:v>0</c:v>
                </c:pt>
                <c:pt idx="27">
                  <c:v>-2.7777777777777777</c:v>
                </c:pt>
                <c:pt idx="28">
                  <c:v>-1.0526315789473681</c:v>
                </c:pt>
                <c:pt idx="29">
                  <c:v>-3.1578947368421053</c:v>
                </c:pt>
                <c:pt idx="30">
                  <c:v>1.1627906976744184</c:v>
                </c:pt>
                <c:pt idx="31">
                  <c:v>-2.5316455696202529</c:v>
                </c:pt>
                <c:pt idx="32">
                  <c:v>-0.56497175141242928</c:v>
                </c:pt>
                <c:pt idx="33">
                  <c:v>-4.519774011299436</c:v>
                </c:pt>
                <c:pt idx="34">
                  <c:v>0</c:v>
                </c:pt>
                <c:pt idx="35">
                  <c:v>2.7777777777777777</c:v>
                </c:pt>
                <c:pt idx="36">
                  <c:v>-1.098901098901099</c:v>
                </c:pt>
                <c:pt idx="37">
                  <c:v>-4.8044692737430168</c:v>
                </c:pt>
                <c:pt idx="38">
                  <c:v>-0.17021276595744697</c:v>
                </c:pt>
                <c:pt idx="39">
                  <c:v>-2.8571428571428581</c:v>
                </c:pt>
                <c:pt idx="40">
                  <c:v>-8.8888888888888911</c:v>
                </c:pt>
                <c:pt idx="41">
                  <c:v>-2.6267562614538789</c:v>
                </c:pt>
                <c:pt idx="42">
                  <c:v>-2.6267562614538789</c:v>
                </c:pt>
                <c:pt idx="43">
                  <c:v>-1.4062500000000002</c:v>
                </c:pt>
                <c:pt idx="44">
                  <c:v>3.0427150380339381</c:v>
                </c:pt>
                <c:pt idx="45">
                  <c:v>-0.85574572127139359</c:v>
                </c:pt>
                <c:pt idx="46">
                  <c:v>-0.85574572127139359</c:v>
                </c:pt>
                <c:pt idx="47">
                  <c:v>-1.6772700983227296</c:v>
                </c:pt>
                <c:pt idx="48">
                  <c:v>-4.6711153479504279</c:v>
                </c:pt>
                <c:pt idx="49">
                  <c:v>-5.4968287526427062</c:v>
                </c:pt>
                <c:pt idx="50">
                  <c:v>0</c:v>
                </c:pt>
                <c:pt idx="51">
                  <c:v>-1.1351909184726521</c:v>
                </c:pt>
                <c:pt idx="52">
                  <c:v>-5.7836899942163091</c:v>
                </c:pt>
                <c:pt idx="53">
                  <c:v>0.38997214484679704</c:v>
                </c:pt>
                <c:pt idx="54">
                  <c:v>0.38684719535783402</c:v>
                </c:pt>
                <c:pt idx="55">
                  <c:v>-2.0245398773006138</c:v>
                </c:pt>
                <c:pt idx="56">
                  <c:v>-0.96352374397797746</c:v>
                </c:pt>
                <c:pt idx="57">
                  <c:v>0.23781212841854923</c:v>
                </c:pt>
                <c:pt idx="58">
                  <c:v>-5.3078556263269683E-2</c:v>
                </c:pt>
                <c:pt idx="59">
                  <c:v>-0.89338892197736697</c:v>
                </c:pt>
                <c:pt idx="60">
                  <c:v>0.67658998646820034</c:v>
                </c:pt>
                <c:pt idx="61">
                  <c:v>1.623815967523681</c:v>
                </c:pt>
                <c:pt idx="62">
                  <c:v>-5.1177072671443193</c:v>
                </c:pt>
                <c:pt idx="63">
                  <c:v>-8.8504577822990864</c:v>
                </c:pt>
                <c:pt idx="64">
                  <c:v>-3.4090909090909096</c:v>
                </c:pt>
                <c:pt idx="65">
                  <c:v>-5.0824175824175821</c:v>
                </c:pt>
                <c:pt idx="66">
                  <c:v>0.10729613733905573</c:v>
                </c:pt>
                <c:pt idx="67">
                  <c:v>-4.7904191616766472</c:v>
                </c:pt>
                <c:pt idx="68">
                  <c:v>-1.4076881429344885</c:v>
                </c:pt>
                <c:pt idx="69">
                  <c:v>-6.8194217130387358</c:v>
                </c:pt>
                <c:pt idx="70">
                  <c:v>-9.1032608695652169</c:v>
                </c:pt>
                <c:pt idx="71">
                  <c:v>-1.1979166666666665</c:v>
                </c:pt>
                <c:pt idx="72">
                  <c:v>-7.4725274725274708</c:v>
                </c:pt>
                <c:pt idx="73">
                  <c:v>-4.9450549450549453</c:v>
                </c:pt>
                <c:pt idx="74">
                  <c:v>-1.0544815465729349</c:v>
                </c:pt>
                <c:pt idx="75">
                  <c:v>-1.0353227771010971</c:v>
                </c:pt>
                <c:pt idx="76">
                  <c:v>0.12547051442910892</c:v>
                </c:pt>
                <c:pt idx="77">
                  <c:v>1.6332982086406747</c:v>
                </c:pt>
                <c:pt idx="78">
                  <c:v>-1.3994910941475824</c:v>
                </c:pt>
                <c:pt idx="79">
                  <c:v>-3.2051282051282057</c:v>
                </c:pt>
                <c:pt idx="80">
                  <c:v>-11.097099621689788</c:v>
                </c:pt>
                <c:pt idx="81">
                  <c:v>-2.5857223159078133</c:v>
                </c:pt>
                <c:pt idx="82">
                  <c:v>-2.3545706371191142</c:v>
                </c:pt>
                <c:pt idx="83">
                  <c:v>-3.0452674897119336</c:v>
                </c:pt>
                <c:pt idx="84">
                  <c:v>-1.3986013986013981</c:v>
                </c:pt>
                <c:pt idx="85">
                  <c:v>1.1191573403554971</c:v>
                </c:pt>
                <c:pt idx="86">
                  <c:v>4.341833218470021</c:v>
                </c:pt>
                <c:pt idx="87">
                  <c:v>0</c:v>
                </c:pt>
                <c:pt idx="88">
                  <c:v>-6.0367454068241466</c:v>
                </c:pt>
                <c:pt idx="89">
                  <c:v>0.43554006968641101</c:v>
                </c:pt>
                <c:pt idx="90">
                  <c:v>-3.9344262295081971</c:v>
                </c:pt>
                <c:pt idx="91">
                  <c:v>-3.1018206338503029</c:v>
                </c:pt>
                <c:pt idx="92">
                  <c:v>-0.41436464088397745</c:v>
                </c:pt>
                <c:pt idx="93">
                  <c:v>-0.40206777713957498</c:v>
                </c:pt>
                <c:pt idx="94">
                  <c:v>-1.0526315789473684</c:v>
                </c:pt>
                <c:pt idx="95">
                  <c:v>-1.6129032258064515</c:v>
                </c:pt>
                <c:pt idx="96">
                  <c:v>0</c:v>
                </c:pt>
                <c:pt idx="97">
                  <c:v>-4.1775456919060057</c:v>
                </c:pt>
                <c:pt idx="98">
                  <c:v>-0.44345898004434597</c:v>
                </c:pt>
                <c:pt idx="99">
                  <c:v>0.63441712926248983</c:v>
                </c:pt>
                <c:pt idx="100">
                  <c:v>1.6355140186915889</c:v>
                </c:pt>
                <c:pt idx="101">
                  <c:v>3.0997304582210243</c:v>
                </c:pt>
                <c:pt idx="102">
                  <c:v>2.5599999999999996</c:v>
                </c:pt>
                <c:pt idx="103">
                  <c:v>-2.1582733812949639</c:v>
                </c:pt>
                <c:pt idx="104">
                  <c:v>1.4364640883977899</c:v>
                </c:pt>
                <c:pt idx="105">
                  <c:v>1.5601783060921244</c:v>
                </c:pt>
                <c:pt idx="106">
                  <c:v>0.52521008403361369</c:v>
                </c:pt>
                <c:pt idx="107">
                  <c:v>1.9704433497536948</c:v>
                </c:pt>
                <c:pt idx="108">
                  <c:v>-0.13966480446927365</c:v>
                </c:pt>
                <c:pt idx="109">
                  <c:v>-1.0466222645099903</c:v>
                </c:pt>
                <c:pt idx="110">
                  <c:v>-5.006954102920723</c:v>
                </c:pt>
                <c:pt idx="111">
                  <c:v>0.632911392405063</c:v>
                </c:pt>
                <c:pt idx="112">
                  <c:v>-3.8852361028093236</c:v>
                </c:pt>
                <c:pt idx="113">
                  <c:v>0.46674445740956738</c:v>
                </c:pt>
                <c:pt idx="114">
                  <c:v>-0.85348506401137969</c:v>
                </c:pt>
                <c:pt idx="115">
                  <c:v>-2.3199023199023201</c:v>
                </c:pt>
                <c:pt idx="116">
                  <c:v>-2.2753128555176341</c:v>
                </c:pt>
                <c:pt idx="117">
                  <c:v>-0.62266500622665033</c:v>
                </c:pt>
                <c:pt idx="118">
                  <c:v>-4.5424181696726791</c:v>
                </c:pt>
                <c:pt idx="119">
                  <c:v>-14.033018867924527</c:v>
                </c:pt>
                <c:pt idx="120">
                  <c:v>-1.278928136419001</c:v>
                </c:pt>
                <c:pt idx="121">
                  <c:v>0</c:v>
                </c:pt>
                <c:pt idx="122">
                  <c:v>-5.056759545923633</c:v>
                </c:pt>
                <c:pt idx="123">
                  <c:v>0.85427135678391963</c:v>
                </c:pt>
                <c:pt idx="124">
                  <c:v>-12.586377097729514</c:v>
                </c:pt>
                <c:pt idx="125">
                  <c:v>5.0339164584077114</c:v>
                </c:pt>
                <c:pt idx="126">
                  <c:v>-1.5815085158150837</c:v>
                </c:pt>
                <c:pt idx="127">
                  <c:v>-0.62434963579604574</c:v>
                </c:pt>
                <c:pt idx="128">
                  <c:v>-5.7471264367816097</c:v>
                </c:pt>
                <c:pt idx="129">
                  <c:v>-1.3304949441192124</c:v>
                </c:pt>
                <c:pt idx="130">
                  <c:v>-6.6176470588235299</c:v>
                </c:pt>
                <c:pt idx="131">
                  <c:v>-1.1251758087201125</c:v>
                </c:pt>
                <c:pt idx="132">
                  <c:v>-2.4532710280373839</c:v>
                </c:pt>
                <c:pt idx="133">
                  <c:v>-4.1423001949317735</c:v>
                </c:pt>
                <c:pt idx="134">
                  <c:v>-3.3292231812577064</c:v>
                </c:pt>
                <c:pt idx="135">
                  <c:v>-8.7183958151700158E-2</c:v>
                </c:pt>
                <c:pt idx="136">
                  <c:v>-0.54347826086956474</c:v>
                </c:pt>
                <c:pt idx="137">
                  <c:v>-4.9530761209593326</c:v>
                </c:pt>
                <c:pt idx="138">
                  <c:v>-1.002004008016032</c:v>
                </c:pt>
                <c:pt idx="139">
                  <c:v>-5.9930313588850179</c:v>
                </c:pt>
                <c:pt idx="140">
                  <c:v>0.41972717733473164</c:v>
                </c:pt>
                <c:pt idx="141">
                  <c:v>0</c:v>
                </c:pt>
                <c:pt idx="142">
                  <c:v>0</c:v>
                </c:pt>
                <c:pt idx="143">
                  <c:v>-3.2366071428571432</c:v>
                </c:pt>
                <c:pt idx="144">
                  <c:v>1.1406844106463878</c:v>
                </c:pt>
                <c:pt idx="145">
                  <c:v>-2.6405451448040886</c:v>
                </c:pt>
                <c:pt idx="146">
                  <c:v>2.7278363298202106</c:v>
                </c:pt>
                <c:pt idx="147">
                  <c:v>-7.9999999999999991</c:v>
                </c:pt>
                <c:pt idx="148">
                  <c:v>0</c:v>
                </c:pt>
                <c:pt idx="149">
                  <c:v>-7.5154730327144117</c:v>
                </c:pt>
                <c:pt idx="150">
                  <c:v>-0.68349106203995791</c:v>
                </c:pt>
                <c:pt idx="151">
                  <c:v>4.4820717131474108</c:v>
                </c:pt>
                <c:pt idx="152">
                  <c:v>-14.131607335490829</c:v>
                </c:pt>
                <c:pt idx="153">
                  <c:v>0.99228224917309804</c:v>
                </c:pt>
                <c:pt idx="154">
                  <c:v>0</c:v>
                </c:pt>
                <c:pt idx="155">
                  <c:v>0</c:v>
                </c:pt>
                <c:pt idx="156">
                  <c:v>-2.2396416573348268</c:v>
                </c:pt>
                <c:pt idx="157">
                  <c:v>-0.47656870532168383</c:v>
                </c:pt>
                <c:pt idx="158">
                  <c:v>-3.688092729188619</c:v>
                </c:pt>
                <c:pt idx="159">
                  <c:v>-1.2734082397003774</c:v>
                </c:pt>
                <c:pt idx="160">
                  <c:v>0</c:v>
                </c:pt>
                <c:pt idx="161">
                  <c:v>2.4705882352941173</c:v>
                </c:pt>
                <c:pt idx="162">
                  <c:v>0</c:v>
                </c:pt>
                <c:pt idx="163">
                  <c:v>0</c:v>
                </c:pt>
                <c:pt idx="164">
                  <c:v>-3.4361233480176216</c:v>
                </c:pt>
                <c:pt idx="165">
                  <c:v>1.1804384485666106</c:v>
                </c:pt>
                <c:pt idx="166">
                  <c:v>-4.3512658227848098</c:v>
                </c:pt>
                <c:pt idx="167">
                  <c:v>-3.8687973086627423</c:v>
                </c:pt>
                <c:pt idx="168">
                  <c:v>-1.228878648233487</c:v>
                </c:pt>
                <c:pt idx="169">
                  <c:v>-3.3333333333333339</c:v>
                </c:pt>
                <c:pt idx="170">
                  <c:v>0.71377587437544598</c:v>
                </c:pt>
                <c:pt idx="171">
                  <c:v>9.3896713615023479</c:v>
                </c:pt>
                <c:pt idx="172">
                  <c:v>0.18298261665141816</c:v>
                </c:pt>
                <c:pt idx="173">
                  <c:v>4.2304230423042304</c:v>
                </c:pt>
                <c:pt idx="174">
                  <c:v>-5.6402439024390238</c:v>
                </c:pt>
                <c:pt idx="175">
                  <c:v>-5.6016597510373449</c:v>
                </c:pt>
                <c:pt idx="176">
                  <c:v>-2.4734982332155475</c:v>
                </c:pt>
                <c:pt idx="177">
                  <c:v>-3.3333333333333339</c:v>
                </c:pt>
                <c:pt idx="178">
                  <c:v>0</c:v>
                </c:pt>
                <c:pt idx="179">
                  <c:v>-2.7959547888161809</c:v>
                </c:pt>
                <c:pt idx="180">
                  <c:v>-1.3360739979445015</c:v>
                </c:pt>
                <c:pt idx="181">
                  <c:v>-5.7008718980549977</c:v>
                </c:pt>
                <c:pt idx="182">
                  <c:v>-1.1385199240986716</c:v>
                </c:pt>
                <c:pt idx="183">
                  <c:v>-3.8781163434903037</c:v>
                </c:pt>
                <c:pt idx="184">
                  <c:v>-0.24469820554649291</c:v>
                </c:pt>
                <c:pt idx="185">
                  <c:v>-0.42328042328042315</c:v>
                </c:pt>
                <c:pt idx="186">
                  <c:v>0.63119927862939595</c:v>
                </c:pt>
                <c:pt idx="187">
                  <c:v>-2.4193548387096775</c:v>
                </c:pt>
                <c:pt idx="188">
                  <c:v>0</c:v>
                </c:pt>
                <c:pt idx="189">
                  <c:v>-0.85251491901108278</c:v>
                </c:pt>
                <c:pt idx="190">
                  <c:v>-2.1081576535288726</c:v>
                </c:pt>
                <c:pt idx="191">
                  <c:v>2.0833333333333339</c:v>
                </c:pt>
                <c:pt idx="192">
                  <c:v>3.9337474120082816</c:v>
                </c:pt>
                <c:pt idx="193">
                  <c:v>1.1876484560570075</c:v>
                </c:pt>
                <c:pt idx="194">
                  <c:v>-0.55467511885895415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-0.5673758865248224</c:v>
                </c:pt>
                <c:pt idx="199">
                  <c:v>0</c:v>
                </c:pt>
                <c:pt idx="200">
                  <c:v>-5.0660792951541849</c:v>
                </c:pt>
                <c:pt idx="201">
                  <c:v>-1.5981735159817354</c:v>
                </c:pt>
                <c:pt idx="202">
                  <c:v>-0.56710775047258943</c:v>
                </c:pt>
                <c:pt idx="203">
                  <c:v>0.12430080795525184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B2-41E5-94E4-CB7606584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766592"/>
        <c:axId val="428771512"/>
      </c:scatterChart>
      <c:valAx>
        <c:axId val="428766592"/>
        <c:scaling>
          <c:orientation val="minMax"/>
          <c:max val="220"/>
          <c:min val="0"/>
        </c:scaling>
        <c:delete val="0"/>
        <c:axPos val="b"/>
        <c:majorGridlines>
          <c:spPr>
            <a:ln w="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r>
                  <a:rPr lang="ru-RU"/>
                  <a:t>Порядковый номер штабеля  в выборке (февраль - декабрь 1994 года)  </a:t>
                </a:r>
              </a:p>
            </c:rich>
          </c:tx>
          <c:layout>
            <c:manualLayout>
              <c:xMode val="edge"/>
              <c:yMode val="edge"/>
              <c:x val="0.14251561525891587"/>
              <c:y val="0.92807001957116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Calibri" panose="020F0502020204030204" pitchFamily="34" charset="0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ru-RU"/>
          </a:p>
        </c:txPr>
        <c:crossAx val="428771512"/>
        <c:crossesAt val="-25"/>
        <c:crossBetween val="midCat"/>
        <c:majorUnit val="20"/>
        <c:minorUnit val="10"/>
      </c:valAx>
      <c:valAx>
        <c:axId val="428771512"/>
        <c:scaling>
          <c:orientation val="minMax"/>
          <c:max val="30"/>
          <c:min val="-25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r>
                  <a:rPr lang="ru-RU"/>
                  <a:t>Погрешность измерения объёма брака в  штабеле , %</a:t>
                </a:r>
              </a:p>
            </c:rich>
          </c:tx>
          <c:layout>
            <c:manualLayout>
              <c:xMode val="edge"/>
              <c:yMode val="edge"/>
              <c:x val="1.5397336138483673E-2"/>
              <c:y val="0.14627843774106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Calibri" panose="020F0502020204030204" pitchFamily="34" charset="0"/>
                  <a:ea typeface="+mn-ea"/>
                  <a:cs typeface="+mn-cs"/>
                </a:defRPr>
              </a:pPr>
              <a:endParaRPr lang="ru-R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ru-RU"/>
          </a:p>
        </c:txPr>
        <c:crossAx val="428766592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175" cap="flat" cmpd="sng" algn="ctr">
      <a:solidFill>
        <a:schemeClr val="tx1"/>
      </a:solidFill>
      <a:round/>
    </a:ln>
    <a:effectLst/>
  </c:spPr>
  <c:txPr>
    <a:bodyPr/>
    <a:lstStyle/>
    <a:p>
      <a:pPr>
        <a:defRPr sz="1200" b="1" i="0" baseline="0">
          <a:solidFill>
            <a:sysClr val="windowText" lastClr="000000"/>
          </a:solidFill>
          <a:latin typeface="Calibri" panose="020F050202020403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ru-RU" sz="1300" baseline="0"/>
              <a:t>Погрешности измерения объёма годных бревен в штабеле </a:t>
            </a:r>
          </a:p>
          <a:p>
            <a:pPr>
              <a:defRPr sz="1300"/>
            </a:pPr>
            <a:r>
              <a:rPr lang="ru-RU" sz="1300" baseline="0"/>
              <a:t>в процентах от объёма штабеля по контрольному учёту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baseline="0">
              <a:solidFill>
                <a:sysClr val="windowText" lastClr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192312441608246"/>
          <c:y val="0.10768132481701359"/>
          <c:w val="0.84588060578871649"/>
          <c:h val="0.76339605824554801"/>
        </c:manualLayout>
      </c:layout>
      <c:scatterChart>
        <c:scatterStyle val="lineMarker"/>
        <c:varyColors val="0"/>
        <c:ser>
          <c:idx val="0"/>
          <c:order val="0"/>
          <c:tx>
            <c:v>Погрешности измерения объёма штабелей, 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12700">
                <a:solidFill>
                  <a:schemeClr val="tx1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6">
                    <a:lumMod val="75000"/>
                  </a:schemeClr>
                </a:solidFill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'Исх данные кор-ка'!$A$11:$A$214</c:f>
              <c:numCache>
                <c:formatCode>General</c:formatCode>
                <c:ptCount val="20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</c:numCache>
            </c:numRef>
          </c:xVal>
          <c:yVal>
            <c:numRef>
              <c:f>'Исх данные кор-ка'!$M$11:$M$214</c:f>
              <c:numCache>
                <c:formatCode>0.0</c:formatCode>
                <c:ptCount val="204"/>
                <c:pt idx="0">
                  <c:v>4.3165467625899252</c:v>
                </c:pt>
                <c:pt idx="1">
                  <c:v>7.8125</c:v>
                </c:pt>
                <c:pt idx="2">
                  <c:v>-1.9607843137254948</c:v>
                </c:pt>
                <c:pt idx="3">
                  <c:v>1.1764705882353108</c:v>
                </c:pt>
                <c:pt idx="4">
                  <c:v>18.604651162790695</c:v>
                </c:pt>
                <c:pt idx="5">
                  <c:v>3.7974683544303658</c:v>
                </c:pt>
                <c:pt idx="6">
                  <c:v>-5.555555555555558</c:v>
                </c:pt>
                <c:pt idx="7">
                  <c:v>2.5161290322580681</c:v>
                </c:pt>
                <c:pt idx="8">
                  <c:v>4.3165467625899252</c:v>
                </c:pt>
                <c:pt idx="9">
                  <c:v>5.0847457627118615</c:v>
                </c:pt>
                <c:pt idx="10">
                  <c:v>-14.285714285714283</c:v>
                </c:pt>
                <c:pt idx="11">
                  <c:v>5.1724137931034457</c:v>
                </c:pt>
                <c:pt idx="12">
                  <c:v>11.764705882352935</c:v>
                </c:pt>
                <c:pt idx="13">
                  <c:v>8.6666666666666714</c:v>
                </c:pt>
                <c:pt idx="14">
                  <c:v>31.818181818181802</c:v>
                </c:pt>
                <c:pt idx="15">
                  <c:v>1.7647058823529453</c:v>
                </c:pt>
                <c:pt idx="16">
                  <c:v>5.795574288724981</c:v>
                </c:pt>
                <c:pt idx="17">
                  <c:v>10.389610389610398</c:v>
                </c:pt>
                <c:pt idx="18">
                  <c:v>-1.3513513513513586</c:v>
                </c:pt>
                <c:pt idx="19">
                  <c:v>-4.04624277456647</c:v>
                </c:pt>
                <c:pt idx="20">
                  <c:v>-7.2463768115942031</c:v>
                </c:pt>
                <c:pt idx="21">
                  <c:v>20.49180327868854</c:v>
                </c:pt>
                <c:pt idx="22">
                  <c:v>-2.9197080291970829</c:v>
                </c:pt>
                <c:pt idx="23">
                  <c:v>8.4337349397590362</c:v>
                </c:pt>
                <c:pt idx="24">
                  <c:v>-22.085889570552144</c:v>
                </c:pt>
                <c:pt idx="25">
                  <c:v>9.7222222222222232</c:v>
                </c:pt>
                <c:pt idx="26">
                  <c:v>-5.4347826086956523</c:v>
                </c:pt>
                <c:pt idx="27">
                  <c:v>14.583333333333343</c:v>
                </c:pt>
                <c:pt idx="28">
                  <c:v>-2.1052631578947296</c:v>
                </c:pt>
                <c:pt idx="29">
                  <c:v>-9.4736842105263008</c:v>
                </c:pt>
                <c:pt idx="30">
                  <c:v>3.4883720930232434</c:v>
                </c:pt>
                <c:pt idx="31">
                  <c:v>-2.5316455696202551</c:v>
                </c:pt>
                <c:pt idx="32">
                  <c:v>-16.384180790960453</c:v>
                </c:pt>
                <c:pt idx="33">
                  <c:v>-4.5197740112994191</c:v>
                </c:pt>
                <c:pt idx="34">
                  <c:v>-8.6956521739130324</c:v>
                </c:pt>
                <c:pt idx="35">
                  <c:v>-0.9259259259259226</c:v>
                </c:pt>
                <c:pt idx="36">
                  <c:v>-15.384615384615389</c:v>
                </c:pt>
                <c:pt idx="37">
                  <c:v>3.1284916201117445</c:v>
                </c:pt>
                <c:pt idx="38">
                  <c:v>-10.468085106382983</c:v>
                </c:pt>
                <c:pt idx="39">
                  <c:v>-0.31746031746032477</c:v>
                </c:pt>
                <c:pt idx="40">
                  <c:v>5.7142857142857046</c:v>
                </c:pt>
                <c:pt idx="41">
                  <c:v>5.8032987171655419</c:v>
                </c:pt>
                <c:pt idx="42">
                  <c:v>5.8032987171655419</c:v>
                </c:pt>
                <c:pt idx="43">
                  <c:v>-1.3020833333333335</c:v>
                </c:pt>
                <c:pt idx="44">
                  <c:v>-0.2925687536571136</c:v>
                </c:pt>
                <c:pt idx="45">
                  <c:v>-2.2004889975550088</c:v>
                </c:pt>
                <c:pt idx="46">
                  <c:v>-2.2004889975550088</c:v>
                </c:pt>
                <c:pt idx="47">
                  <c:v>-4.6847888953151937</c:v>
                </c:pt>
                <c:pt idx="48">
                  <c:v>10.200190657769307</c:v>
                </c:pt>
                <c:pt idx="49">
                  <c:v>-4.2283298097251807</c:v>
                </c:pt>
                <c:pt idx="50">
                  <c:v>-10.958005249343831</c:v>
                </c:pt>
                <c:pt idx="51">
                  <c:v>-20.949432404540765</c:v>
                </c:pt>
                <c:pt idx="52">
                  <c:v>12.608444187391543</c:v>
                </c:pt>
                <c:pt idx="53">
                  <c:v>-4.4011142061281285</c:v>
                </c:pt>
                <c:pt idx="54">
                  <c:v>6.9632495164409942</c:v>
                </c:pt>
                <c:pt idx="55">
                  <c:v>-5.5828220858895712</c:v>
                </c:pt>
                <c:pt idx="56">
                  <c:v>-0.27529249827942825</c:v>
                </c:pt>
                <c:pt idx="57">
                  <c:v>5.4696789536266452</c:v>
                </c:pt>
                <c:pt idx="58">
                  <c:v>-15.605095541401282</c:v>
                </c:pt>
                <c:pt idx="59">
                  <c:v>-8.0405002977963065</c:v>
                </c:pt>
                <c:pt idx="60">
                  <c:v>6.8335588633288342</c:v>
                </c:pt>
                <c:pt idx="61">
                  <c:v>1.1502029769959401</c:v>
                </c:pt>
                <c:pt idx="62">
                  <c:v>7.2671443193449425</c:v>
                </c:pt>
                <c:pt idx="63">
                  <c:v>6.1037639877924859</c:v>
                </c:pt>
                <c:pt idx="64">
                  <c:v>-4.7979797979798082</c:v>
                </c:pt>
                <c:pt idx="65">
                  <c:v>5.3571428571428523</c:v>
                </c:pt>
                <c:pt idx="66">
                  <c:v>-9.4420600858369177</c:v>
                </c:pt>
                <c:pt idx="67">
                  <c:v>9.730538922155695</c:v>
                </c:pt>
                <c:pt idx="68">
                  <c:v>-5.2517596101786621</c:v>
                </c:pt>
                <c:pt idx="69">
                  <c:v>-2.1822149481723874</c:v>
                </c:pt>
                <c:pt idx="70">
                  <c:v>11.752717391304349</c:v>
                </c:pt>
                <c:pt idx="71">
                  <c:v>-6.7708333333333188</c:v>
                </c:pt>
                <c:pt idx="72">
                  <c:v>-1.8315018315018317</c:v>
                </c:pt>
                <c:pt idx="73">
                  <c:v>20.879120879120872</c:v>
                </c:pt>
                <c:pt idx="74">
                  <c:v>-3.3391915641476184</c:v>
                </c:pt>
                <c:pt idx="75">
                  <c:v>-3.9585870889159684</c:v>
                </c:pt>
                <c:pt idx="76">
                  <c:v>-9.3475533249686222</c:v>
                </c:pt>
                <c:pt idx="77">
                  <c:v>-4.3730242360379261</c:v>
                </c:pt>
                <c:pt idx="78">
                  <c:v>-2.4173027989821931</c:v>
                </c:pt>
                <c:pt idx="79">
                  <c:v>-3.7179487179487185</c:v>
                </c:pt>
                <c:pt idx="80">
                  <c:v>4.9180327868852531</c:v>
                </c:pt>
                <c:pt idx="81">
                  <c:v>-6.57672849915682</c:v>
                </c:pt>
                <c:pt idx="82">
                  <c:v>3.1855955678670425</c:v>
                </c:pt>
                <c:pt idx="83">
                  <c:v>-5.3497942386831303</c:v>
                </c:pt>
                <c:pt idx="84">
                  <c:v>1.6675632060247567</c:v>
                </c:pt>
                <c:pt idx="85">
                  <c:v>-3.3574720210664899</c:v>
                </c:pt>
                <c:pt idx="86">
                  <c:v>-5.7891109579600268</c:v>
                </c:pt>
                <c:pt idx="87">
                  <c:v>0.82840236686390878</c:v>
                </c:pt>
                <c:pt idx="88">
                  <c:v>3.4120734908136456</c:v>
                </c:pt>
                <c:pt idx="89">
                  <c:v>-6.2717770034843259</c:v>
                </c:pt>
                <c:pt idx="90">
                  <c:v>-0.37470725995317022</c:v>
                </c:pt>
                <c:pt idx="91">
                  <c:v>6.1362103843560361</c:v>
                </c:pt>
                <c:pt idx="92">
                  <c:v>4.8342541436464037</c:v>
                </c:pt>
                <c:pt idx="93">
                  <c:v>-8.6157380815623199</c:v>
                </c:pt>
                <c:pt idx="94">
                  <c:v>-2.5263157894736867</c:v>
                </c:pt>
                <c:pt idx="95">
                  <c:v>-2.8535980148883424</c:v>
                </c:pt>
                <c:pt idx="96">
                  <c:v>6.8965517241379324</c:v>
                </c:pt>
                <c:pt idx="97">
                  <c:v>6.7885117493472649</c:v>
                </c:pt>
                <c:pt idx="98">
                  <c:v>0.77605321507762814</c:v>
                </c:pt>
                <c:pt idx="99">
                  <c:v>-5.0753370340999115</c:v>
                </c:pt>
                <c:pt idx="100">
                  <c:v>-4.4392523364486074</c:v>
                </c:pt>
                <c:pt idx="101">
                  <c:v>5.6603773584905657</c:v>
                </c:pt>
                <c:pt idx="102">
                  <c:v>2.5600000000000023</c:v>
                </c:pt>
                <c:pt idx="103">
                  <c:v>-2.8776978417266212</c:v>
                </c:pt>
                <c:pt idx="104">
                  <c:v>-0.88397790055248693</c:v>
                </c:pt>
                <c:pt idx="105">
                  <c:v>-3.0460624071322577</c:v>
                </c:pt>
                <c:pt idx="106">
                  <c:v>-6.4075630252100595</c:v>
                </c:pt>
                <c:pt idx="107">
                  <c:v>-9.6059113300492527</c:v>
                </c:pt>
                <c:pt idx="108">
                  <c:v>4.329608938547481</c:v>
                </c:pt>
                <c:pt idx="109">
                  <c:v>3.1398667935299724</c:v>
                </c:pt>
                <c:pt idx="110">
                  <c:v>1.529902642559102</c:v>
                </c:pt>
                <c:pt idx="111">
                  <c:v>0.49226441631505119</c:v>
                </c:pt>
                <c:pt idx="112">
                  <c:v>5.31978481769276</c:v>
                </c:pt>
                <c:pt idx="113">
                  <c:v>-1.6336056009334747</c:v>
                </c:pt>
                <c:pt idx="114">
                  <c:v>4.551920341394017</c:v>
                </c:pt>
                <c:pt idx="115">
                  <c:v>3.4188034188034115</c:v>
                </c:pt>
                <c:pt idx="116">
                  <c:v>-2.6166097838452838</c:v>
                </c:pt>
                <c:pt idx="117">
                  <c:v>-3.8605230386052258</c:v>
                </c:pt>
                <c:pt idx="118">
                  <c:v>0.86840347361389969</c:v>
                </c:pt>
                <c:pt idx="119">
                  <c:v>4.4221698113207442</c:v>
                </c:pt>
                <c:pt idx="120">
                  <c:v>-3.2886723507917228</c:v>
                </c:pt>
                <c:pt idx="121">
                  <c:v>-3.8997214484679574</c:v>
                </c:pt>
                <c:pt idx="122">
                  <c:v>6.2951496388029025</c:v>
                </c:pt>
                <c:pt idx="123">
                  <c:v>0.9045226130653431</c:v>
                </c:pt>
                <c:pt idx="124">
                  <c:v>6.7127344521224055</c:v>
                </c:pt>
                <c:pt idx="125">
                  <c:v>-7.7472331310246405</c:v>
                </c:pt>
                <c:pt idx="126">
                  <c:v>0.30413625304135605</c:v>
                </c:pt>
                <c:pt idx="127">
                  <c:v>-3.4339229968782528</c:v>
                </c:pt>
                <c:pt idx="128">
                  <c:v>-0.71839080459769866</c:v>
                </c:pt>
                <c:pt idx="129">
                  <c:v>-0.69185737094198518</c:v>
                </c:pt>
                <c:pt idx="130">
                  <c:v>-3.8235294117647025</c:v>
                </c:pt>
                <c:pt idx="131">
                  <c:v>-0.4219409282700457</c:v>
                </c:pt>
                <c:pt idx="132">
                  <c:v>2.8621495327102711</c:v>
                </c:pt>
                <c:pt idx="133">
                  <c:v>-2.6315789473684346</c:v>
                </c:pt>
                <c:pt idx="134">
                  <c:v>0.61652281134401754</c:v>
                </c:pt>
                <c:pt idx="135">
                  <c:v>-3.4001743679163079</c:v>
                </c:pt>
                <c:pt idx="136">
                  <c:v>-0.15527950310560051</c:v>
                </c:pt>
                <c:pt idx="137">
                  <c:v>1.4598540145985646</c:v>
                </c:pt>
                <c:pt idx="138">
                  <c:v>-1.2024048096192483</c:v>
                </c:pt>
                <c:pt idx="139">
                  <c:v>2.0905923344947661</c:v>
                </c:pt>
                <c:pt idx="140">
                  <c:v>1.8887722980063117</c:v>
                </c:pt>
                <c:pt idx="141">
                  <c:v>4.0485829959514028</c:v>
                </c:pt>
                <c:pt idx="142">
                  <c:v>2.7586206896551753</c:v>
                </c:pt>
                <c:pt idx="143">
                  <c:v>-1.3392857142857053</c:v>
                </c:pt>
                <c:pt idx="144">
                  <c:v>1.4258555133079713</c:v>
                </c:pt>
                <c:pt idx="145">
                  <c:v>5.2810902896081853</c:v>
                </c:pt>
                <c:pt idx="146">
                  <c:v>-2.6658400495970227</c:v>
                </c:pt>
                <c:pt idx="147">
                  <c:v>5.4666666666666686</c:v>
                </c:pt>
                <c:pt idx="148">
                  <c:v>1.3274336283185952</c:v>
                </c:pt>
                <c:pt idx="149">
                  <c:v>7.7807250221043232</c:v>
                </c:pt>
                <c:pt idx="150">
                  <c:v>1.6298633017875854</c:v>
                </c:pt>
                <c:pt idx="151">
                  <c:v>0.49800796812747944</c:v>
                </c:pt>
                <c:pt idx="152">
                  <c:v>9.3851132686084249</c:v>
                </c:pt>
                <c:pt idx="153">
                  <c:v>-4.85115766262403</c:v>
                </c:pt>
                <c:pt idx="154">
                  <c:v>2.5210084033613334</c:v>
                </c:pt>
                <c:pt idx="155">
                  <c:v>3.4869240348692552</c:v>
                </c:pt>
                <c:pt idx="156">
                  <c:v>-2.2396416573348383</c:v>
                </c:pt>
                <c:pt idx="157">
                  <c:v>12.787926926131846</c:v>
                </c:pt>
                <c:pt idx="158">
                  <c:v>-4.1095890410958962</c:v>
                </c:pt>
                <c:pt idx="159">
                  <c:v>-6.5168539325842643</c:v>
                </c:pt>
                <c:pt idx="160">
                  <c:v>6.2205466540999073</c:v>
                </c:pt>
                <c:pt idx="161">
                  <c:v>19.764705882352938</c:v>
                </c:pt>
                <c:pt idx="162">
                  <c:v>17.411764705882359</c:v>
                </c:pt>
                <c:pt idx="163">
                  <c:v>-5.8774139378673329</c:v>
                </c:pt>
                <c:pt idx="164">
                  <c:v>-4.7577092511013142</c:v>
                </c:pt>
                <c:pt idx="165">
                  <c:v>5.2276559865092684</c:v>
                </c:pt>
                <c:pt idx="166">
                  <c:v>12.341772151898738</c:v>
                </c:pt>
                <c:pt idx="167">
                  <c:v>4.8780487804878048</c:v>
                </c:pt>
                <c:pt idx="168">
                  <c:v>4.7619047619047699</c:v>
                </c:pt>
                <c:pt idx="169">
                  <c:v>-1.1904761904761934</c:v>
                </c:pt>
                <c:pt idx="170">
                  <c:v>3.1406138472519718</c:v>
                </c:pt>
                <c:pt idx="171">
                  <c:v>-1.2910798122065557</c:v>
                </c:pt>
                <c:pt idx="172">
                  <c:v>-2.9277218664226763</c:v>
                </c:pt>
                <c:pt idx="173">
                  <c:v>9.5409540954095462</c:v>
                </c:pt>
                <c:pt idx="174">
                  <c:v>6.9359756097560998</c:v>
                </c:pt>
                <c:pt idx="175">
                  <c:v>8.4370677731673496</c:v>
                </c:pt>
                <c:pt idx="176">
                  <c:v>-2.2379269729093201</c:v>
                </c:pt>
                <c:pt idx="177">
                  <c:v>-1.1904761904761934</c:v>
                </c:pt>
                <c:pt idx="178">
                  <c:v>3.5522788203753306</c:v>
                </c:pt>
                <c:pt idx="179">
                  <c:v>-3.2123735871505006</c:v>
                </c:pt>
                <c:pt idx="180">
                  <c:v>2.3638232271325839</c:v>
                </c:pt>
                <c:pt idx="181">
                  <c:v>-5.0972501676726889</c:v>
                </c:pt>
                <c:pt idx="182">
                  <c:v>4.1745730550284588</c:v>
                </c:pt>
                <c:pt idx="183">
                  <c:v>6.1865189289011999</c:v>
                </c:pt>
                <c:pt idx="184">
                  <c:v>17.455138662316479</c:v>
                </c:pt>
                <c:pt idx="185">
                  <c:v>-4.7619047619047361</c:v>
                </c:pt>
                <c:pt idx="186">
                  <c:v>-10.279531109107293</c:v>
                </c:pt>
                <c:pt idx="187">
                  <c:v>-0.80645161290320866</c:v>
                </c:pt>
                <c:pt idx="188">
                  <c:v>0</c:v>
                </c:pt>
                <c:pt idx="189">
                  <c:v>0.34100596760442581</c:v>
                </c:pt>
                <c:pt idx="190">
                  <c:v>8.3409715857011921</c:v>
                </c:pt>
                <c:pt idx="191">
                  <c:v>-2.2095959595959576</c:v>
                </c:pt>
                <c:pt idx="192">
                  <c:v>-2.1739130434782696</c:v>
                </c:pt>
                <c:pt idx="193">
                  <c:v>-6.9222938581608275</c:v>
                </c:pt>
                <c:pt idx="194">
                  <c:v>-7.5277337559429416</c:v>
                </c:pt>
                <c:pt idx="195">
                  <c:v>6.8775790921595608</c:v>
                </c:pt>
                <c:pt idx="196">
                  <c:v>2.372034956304613</c:v>
                </c:pt>
                <c:pt idx="197">
                  <c:v>0.28985507246376191</c:v>
                </c:pt>
                <c:pt idx="198">
                  <c:v>-5.9574468085106371</c:v>
                </c:pt>
                <c:pt idx="199">
                  <c:v>-8.6384976525821582</c:v>
                </c:pt>
                <c:pt idx="200">
                  <c:v>3.1938325991189531</c:v>
                </c:pt>
                <c:pt idx="201">
                  <c:v>1.9406392694063919</c:v>
                </c:pt>
                <c:pt idx="202">
                  <c:v>11.342155009451789</c:v>
                </c:pt>
                <c:pt idx="203">
                  <c:v>-4.1640770665009432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D35-44D1-BDFB-B68001157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766592"/>
        <c:axId val="428771512"/>
      </c:scatterChart>
      <c:valAx>
        <c:axId val="428766592"/>
        <c:scaling>
          <c:orientation val="minMax"/>
          <c:max val="220"/>
          <c:min val="0"/>
        </c:scaling>
        <c:delete val="0"/>
        <c:axPos val="b"/>
        <c:majorGridlines>
          <c:spPr>
            <a:ln w="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r>
                  <a:rPr lang="ru-RU"/>
                  <a:t>Порядковый номер штабеля  в выборке (февраль - декабрь 1994 года)  </a:t>
                </a:r>
              </a:p>
            </c:rich>
          </c:tx>
          <c:layout>
            <c:manualLayout>
              <c:xMode val="edge"/>
              <c:yMode val="edge"/>
              <c:x val="0.15042942936646062"/>
              <c:y val="0.925920610293748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Calibri" panose="020F0502020204030204" pitchFamily="34" charset="0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ru-RU"/>
          </a:p>
        </c:txPr>
        <c:crossAx val="428771512"/>
        <c:crossesAt val="-25"/>
        <c:crossBetween val="midCat"/>
        <c:majorUnit val="20"/>
        <c:minorUnit val="10"/>
      </c:valAx>
      <c:valAx>
        <c:axId val="428771512"/>
        <c:scaling>
          <c:orientation val="minMax"/>
          <c:max val="30"/>
          <c:min val="-25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r>
                  <a:rPr lang="ru-RU"/>
                  <a:t>Погрешность измерения объёма годных бревен в штабелях , %</a:t>
                </a:r>
              </a:p>
            </c:rich>
          </c:tx>
          <c:layout>
            <c:manualLayout>
              <c:xMode val="edge"/>
              <c:yMode val="edge"/>
              <c:x val="1.1428203091083758E-2"/>
              <c:y val="0.129075421693394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Calibri" panose="020F0502020204030204" pitchFamily="34" charset="0"/>
                  <a:ea typeface="+mn-ea"/>
                  <a:cs typeface="+mn-cs"/>
                </a:defRPr>
              </a:pPr>
              <a:endParaRPr lang="ru-R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ru-RU"/>
          </a:p>
        </c:txPr>
        <c:crossAx val="428766592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 b="1" i="0" baseline="0">
          <a:solidFill>
            <a:sysClr val="windowText" lastClr="000000"/>
          </a:solidFill>
          <a:latin typeface="Calibri" panose="020F050202020403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ru-RU" sz="1300" baseline="0"/>
              <a:t>Погрешности рабочего измерения объёма штабеля  </a:t>
            </a:r>
          </a:p>
          <a:p>
            <a:pPr>
              <a:defRPr sz="1300"/>
            </a:pPr>
            <a:r>
              <a:rPr lang="ru-RU" sz="1300" baseline="0"/>
              <a:t>отдельными учётчиками в процентах от объёма штабеля </a:t>
            </a:r>
          </a:p>
          <a:p>
            <a:pPr>
              <a:defRPr sz="1300"/>
            </a:pPr>
            <a:r>
              <a:rPr lang="ru-RU" sz="1300" baseline="0"/>
              <a:t>по контрольному учёту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baseline="0">
              <a:solidFill>
                <a:sysClr val="windowText" lastClr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2119592525544814"/>
          <c:y val="0.10603146872451726"/>
          <c:w val="0.84588060578871649"/>
          <c:h val="0.80478672367940762"/>
        </c:manualLayout>
      </c:layout>
      <c:scatterChart>
        <c:scatterStyle val="lineMarker"/>
        <c:varyColors val="0"/>
        <c:ser>
          <c:idx val="0"/>
          <c:order val="0"/>
          <c:tx>
            <c:v>Погрешности измерения объёма штабелей, %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rgbClr val="FFFF00"/>
              </a:solidFill>
              <a:ln w="9525">
                <a:solidFill>
                  <a:schemeClr val="tx1"/>
                </a:solidFill>
                <a:round/>
              </a:ln>
              <a:effectLst/>
            </c:spPr>
          </c:marker>
          <c:xVal>
            <c:numRef>
              <c:f>'Исх данные кор-ка'!$D$11:$D$214</c:f>
              <c:numCache>
                <c:formatCode>General</c:formatCode>
                <c:ptCount val="20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5</c:v>
                </c:pt>
                <c:pt idx="11">
                  <c:v>2</c:v>
                </c:pt>
                <c:pt idx="12">
                  <c:v>2</c:v>
                </c:pt>
                <c:pt idx="13">
                  <c:v>5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5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1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3</c:v>
                </c:pt>
                <c:pt idx="48">
                  <c:v>5</c:v>
                </c:pt>
                <c:pt idx="49">
                  <c:v>5</c:v>
                </c:pt>
                <c:pt idx="50">
                  <c:v>3</c:v>
                </c:pt>
                <c:pt idx="51">
                  <c:v>1</c:v>
                </c:pt>
                <c:pt idx="52">
                  <c:v>4</c:v>
                </c:pt>
                <c:pt idx="53">
                  <c:v>4</c:v>
                </c:pt>
                <c:pt idx="54">
                  <c:v>1</c:v>
                </c:pt>
                <c:pt idx="55">
                  <c:v>3</c:v>
                </c:pt>
                <c:pt idx="56">
                  <c:v>5</c:v>
                </c:pt>
                <c:pt idx="57">
                  <c:v>3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2</c:v>
                </c:pt>
                <c:pt idx="63">
                  <c:v>2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1</c:v>
                </c:pt>
                <c:pt idx="69">
                  <c:v>3</c:v>
                </c:pt>
                <c:pt idx="70">
                  <c:v>5</c:v>
                </c:pt>
                <c:pt idx="71">
                  <c:v>5</c:v>
                </c:pt>
                <c:pt idx="72">
                  <c:v>3</c:v>
                </c:pt>
                <c:pt idx="73">
                  <c:v>2</c:v>
                </c:pt>
                <c:pt idx="74">
                  <c:v>1</c:v>
                </c:pt>
                <c:pt idx="75">
                  <c:v>4</c:v>
                </c:pt>
                <c:pt idx="76">
                  <c:v>2</c:v>
                </c:pt>
                <c:pt idx="77">
                  <c:v>4</c:v>
                </c:pt>
                <c:pt idx="78">
                  <c:v>4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5</c:v>
                </c:pt>
                <c:pt idx="83">
                  <c:v>2</c:v>
                </c:pt>
                <c:pt idx="84">
                  <c:v>4</c:v>
                </c:pt>
                <c:pt idx="85">
                  <c:v>5</c:v>
                </c:pt>
                <c:pt idx="86">
                  <c:v>5</c:v>
                </c:pt>
                <c:pt idx="87">
                  <c:v>2</c:v>
                </c:pt>
                <c:pt idx="88">
                  <c:v>3</c:v>
                </c:pt>
                <c:pt idx="89">
                  <c:v>4</c:v>
                </c:pt>
                <c:pt idx="90">
                  <c:v>2</c:v>
                </c:pt>
                <c:pt idx="91">
                  <c:v>2</c:v>
                </c:pt>
                <c:pt idx="92">
                  <c:v>3</c:v>
                </c:pt>
                <c:pt idx="93">
                  <c:v>3</c:v>
                </c:pt>
                <c:pt idx="94">
                  <c:v>4</c:v>
                </c:pt>
                <c:pt idx="95">
                  <c:v>1</c:v>
                </c:pt>
                <c:pt idx="96">
                  <c:v>3</c:v>
                </c:pt>
                <c:pt idx="97">
                  <c:v>1</c:v>
                </c:pt>
                <c:pt idx="98">
                  <c:v>2</c:v>
                </c:pt>
                <c:pt idx="99">
                  <c:v>4</c:v>
                </c:pt>
                <c:pt idx="100">
                  <c:v>5</c:v>
                </c:pt>
                <c:pt idx="101">
                  <c:v>5</c:v>
                </c:pt>
                <c:pt idx="102">
                  <c:v>3</c:v>
                </c:pt>
                <c:pt idx="103">
                  <c:v>4</c:v>
                </c:pt>
                <c:pt idx="104">
                  <c:v>4</c:v>
                </c:pt>
                <c:pt idx="105">
                  <c:v>3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3</c:v>
                </c:pt>
                <c:pt idx="113">
                  <c:v>5</c:v>
                </c:pt>
                <c:pt idx="114">
                  <c:v>5</c:v>
                </c:pt>
                <c:pt idx="115">
                  <c:v>2</c:v>
                </c:pt>
                <c:pt idx="116">
                  <c:v>5</c:v>
                </c:pt>
                <c:pt idx="117">
                  <c:v>2</c:v>
                </c:pt>
                <c:pt idx="118">
                  <c:v>5</c:v>
                </c:pt>
                <c:pt idx="119">
                  <c:v>5</c:v>
                </c:pt>
                <c:pt idx="120">
                  <c:v>3</c:v>
                </c:pt>
                <c:pt idx="121">
                  <c:v>4</c:v>
                </c:pt>
                <c:pt idx="122">
                  <c:v>5</c:v>
                </c:pt>
                <c:pt idx="123">
                  <c:v>4</c:v>
                </c:pt>
                <c:pt idx="124">
                  <c:v>5</c:v>
                </c:pt>
                <c:pt idx="125">
                  <c:v>2</c:v>
                </c:pt>
                <c:pt idx="126">
                  <c:v>2</c:v>
                </c:pt>
                <c:pt idx="127">
                  <c:v>3</c:v>
                </c:pt>
                <c:pt idx="128">
                  <c:v>1</c:v>
                </c:pt>
                <c:pt idx="129">
                  <c:v>3</c:v>
                </c:pt>
                <c:pt idx="130">
                  <c:v>1</c:v>
                </c:pt>
                <c:pt idx="131">
                  <c:v>1</c:v>
                </c:pt>
                <c:pt idx="132">
                  <c:v>2</c:v>
                </c:pt>
                <c:pt idx="133">
                  <c:v>5</c:v>
                </c:pt>
                <c:pt idx="134">
                  <c:v>5</c:v>
                </c:pt>
                <c:pt idx="135">
                  <c:v>2</c:v>
                </c:pt>
                <c:pt idx="136">
                  <c:v>3</c:v>
                </c:pt>
                <c:pt idx="137">
                  <c:v>5</c:v>
                </c:pt>
                <c:pt idx="138">
                  <c:v>1</c:v>
                </c:pt>
                <c:pt idx="139">
                  <c:v>2</c:v>
                </c:pt>
                <c:pt idx="140">
                  <c:v>5</c:v>
                </c:pt>
                <c:pt idx="141">
                  <c:v>1</c:v>
                </c:pt>
                <c:pt idx="142">
                  <c:v>4</c:v>
                </c:pt>
                <c:pt idx="143">
                  <c:v>1</c:v>
                </c:pt>
                <c:pt idx="144">
                  <c:v>5</c:v>
                </c:pt>
                <c:pt idx="145">
                  <c:v>5</c:v>
                </c:pt>
                <c:pt idx="146">
                  <c:v>2</c:v>
                </c:pt>
                <c:pt idx="147">
                  <c:v>2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3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3</c:v>
                </c:pt>
                <c:pt idx="157">
                  <c:v>2</c:v>
                </c:pt>
                <c:pt idx="158">
                  <c:v>2</c:v>
                </c:pt>
                <c:pt idx="159">
                  <c:v>4</c:v>
                </c:pt>
                <c:pt idx="160">
                  <c:v>4</c:v>
                </c:pt>
                <c:pt idx="161">
                  <c:v>1</c:v>
                </c:pt>
                <c:pt idx="162">
                  <c:v>1</c:v>
                </c:pt>
                <c:pt idx="163">
                  <c:v>2</c:v>
                </c:pt>
                <c:pt idx="164">
                  <c:v>2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1</c:v>
                </c:pt>
                <c:pt idx="169">
                  <c:v>2</c:v>
                </c:pt>
                <c:pt idx="170">
                  <c:v>4</c:v>
                </c:pt>
                <c:pt idx="171">
                  <c:v>4</c:v>
                </c:pt>
                <c:pt idx="172">
                  <c:v>4</c:v>
                </c:pt>
                <c:pt idx="173">
                  <c:v>1</c:v>
                </c:pt>
                <c:pt idx="174">
                  <c:v>3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3</c:v>
                </c:pt>
                <c:pt idx="179">
                  <c:v>4</c:v>
                </c:pt>
                <c:pt idx="180">
                  <c:v>3</c:v>
                </c:pt>
                <c:pt idx="181">
                  <c:v>5</c:v>
                </c:pt>
                <c:pt idx="182">
                  <c:v>1</c:v>
                </c:pt>
                <c:pt idx="183">
                  <c:v>1</c:v>
                </c:pt>
                <c:pt idx="184">
                  <c:v>3</c:v>
                </c:pt>
                <c:pt idx="185">
                  <c:v>5</c:v>
                </c:pt>
                <c:pt idx="186">
                  <c:v>5</c:v>
                </c:pt>
                <c:pt idx="187">
                  <c:v>1</c:v>
                </c:pt>
                <c:pt idx="188">
                  <c:v>1</c:v>
                </c:pt>
                <c:pt idx="189">
                  <c:v>4</c:v>
                </c:pt>
                <c:pt idx="190">
                  <c:v>1</c:v>
                </c:pt>
                <c:pt idx="191">
                  <c:v>4</c:v>
                </c:pt>
                <c:pt idx="192">
                  <c:v>1</c:v>
                </c:pt>
                <c:pt idx="193">
                  <c:v>3</c:v>
                </c:pt>
                <c:pt idx="194">
                  <c:v>1</c:v>
                </c:pt>
                <c:pt idx="195">
                  <c:v>2</c:v>
                </c:pt>
                <c:pt idx="196">
                  <c:v>1</c:v>
                </c:pt>
                <c:pt idx="197">
                  <c:v>4</c:v>
                </c:pt>
                <c:pt idx="198">
                  <c:v>5</c:v>
                </c:pt>
                <c:pt idx="199">
                  <c:v>3</c:v>
                </c:pt>
                <c:pt idx="200">
                  <c:v>5</c:v>
                </c:pt>
                <c:pt idx="201">
                  <c:v>2</c:v>
                </c:pt>
                <c:pt idx="202">
                  <c:v>3</c:v>
                </c:pt>
                <c:pt idx="203">
                  <c:v>4</c:v>
                </c:pt>
              </c:numCache>
            </c:numRef>
          </c:xVal>
          <c:yVal>
            <c:numRef>
              <c:f>'Исх данные кор-ка'!$K$11:$K$214</c:f>
              <c:numCache>
                <c:formatCode>0.0</c:formatCode>
                <c:ptCount val="204"/>
                <c:pt idx="0">
                  <c:v>-0.71942446043165209</c:v>
                </c:pt>
                <c:pt idx="1">
                  <c:v>-3.1250000000000027</c:v>
                </c:pt>
                <c:pt idx="2">
                  <c:v>-5.228758169934645</c:v>
                </c:pt>
                <c:pt idx="3">
                  <c:v>-2.3529411764705799</c:v>
                </c:pt>
                <c:pt idx="4">
                  <c:v>16.279069767441865</c:v>
                </c:pt>
                <c:pt idx="5">
                  <c:v>3.7974683544303658</c:v>
                </c:pt>
                <c:pt idx="6">
                  <c:v>-12.345679012345681</c:v>
                </c:pt>
                <c:pt idx="7">
                  <c:v>0.64516129032257841</c:v>
                </c:pt>
                <c:pt idx="8">
                  <c:v>-2.1582733812949688</c:v>
                </c:pt>
                <c:pt idx="9">
                  <c:v>5.0847457627118615</c:v>
                </c:pt>
                <c:pt idx="10">
                  <c:v>-17.857142857142858</c:v>
                </c:pt>
                <c:pt idx="11">
                  <c:v>5.1724137931034457</c:v>
                </c:pt>
                <c:pt idx="12">
                  <c:v>3.9215686274509776</c:v>
                </c:pt>
                <c:pt idx="13">
                  <c:v>-1.3333333333333286</c:v>
                </c:pt>
                <c:pt idx="14">
                  <c:v>27.272727272727256</c:v>
                </c:pt>
                <c:pt idx="15">
                  <c:v>-4.1176470588235254</c:v>
                </c:pt>
                <c:pt idx="16">
                  <c:v>1.8967334035827157</c:v>
                </c:pt>
                <c:pt idx="17">
                  <c:v>-2.5974025974025996</c:v>
                </c:pt>
                <c:pt idx="18">
                  <c:v>-7.4324324324324413</c:v>
                </c:pt>
                <c:pt idx="19">
                  <c:v>-6.936416184971093</c:v>
                </c:pt>
                <c:pt idx="20">
                  <c:v>-13.04347826086957</c:v>
                </c:pt>
                <c:pt idx="21">
                  <c:v>13.934426229508206</c:v>
                </c:pt>
                <c:pt idx="22">
                  <c:v>-3.6496350364963508</c:v>
                </c:pt>
                <c:pt idx="23">
                  <c:v>1.2048192771084292</c:v>
                </c:pt>
                <c:pt idx="24">
                  <c:v>-20.245398773006137</c:v>
                </c:pt>
                <c:pt idx="25">
                  <c:v>2.7777777777777799</c:v>
                </c:pt>
                <c:pt idx="26">
                  <c:v>-5.4347826086956523</c:v>
                </c:pt>
                <c:pt idx="27">
                  <c:v>11.805555555555562</c:v>
                </c:pt>
                <c:pt idx="28">
                  <c:v>-3.1578947368421129</c:v>
                </c:pt>
                <c:pt idx="29">
                  <c:v>-12.631578947368412</c:v>
                </c:pt>
                <c:pt idx="30">
                  <c:v>4.6511627906976782</c:v>
                </c:pt>
                <c:pt idx="31">
                  <c:v>-5.0632911392405102</c:v>
                </c:pt>
                <c:pt idx="32">
                  <c:v>-16.949152542372882</c:v>
                </c:pt>
                <c:pt idx="33">
                  <c:v>-9.0395480225988596</c:v>
                </c:pt>
                <c:pt idx="34">
                  <c:v>-8.6956521739130324</c:v>
                </c:pt>
                <c:pt idx="35">
                  <c:v>1.8518518518518452</c:v>
                </c:pt>
                <c:pt idx="36">
                  <c:v>-16.483516483516482</c:v>
                </c:pt>
                <c:pt idx="37">
                  <c:v>-1.6759776536312692</c:v>
                </c:pt>
                <c:pt idx="38">
                  <c:v>-10.638297872340425</c:v>
                </c:pt>
                <c:pt idx="39">
                  <c:v>-3.1746031746031771</c:v>
                </c:pt>
                <c:pt idx="40">
                  <c:v>-3.1746031746031771</c:v>
                </c:pt>
                <c:pt idx="41">
                  <c:v>3.1765424557116653</c:v>
                </c:pt>
                <c:pt idx="42">
                  <c:v>3.1765424557116653</c:v>
                </c:pt>
                <c:pt idx="43">
                  <c:v>-2.7083333333333313</c:v>
                </c:pt>
                <c:pt idx="44">
                  <c:v>2.7501462843768221</c:v>
                </c:pt>
                <c:pt idx="45">
                  <c:v>-3.0562347188264063</c:v>
                </c:pt>
                <c:pt idx="46">
                  <c:v>-3.0562347188264063</c:v>
                </c:pt>
                <c:pt idx="47">
                  <c:v>-6.3620589936379286</c:v>
                </c:pt>
                <c:pt idx="48">
                  <c:v>5.5290753098188752</c:v>
                </c:pt>
                <c:pt idx="49">
                  <c:v>-9.7251585623678825</c:v>
                </c:pt>
                <c:pt idx="50">
                  <c:v>-10.958005249343831</c:v>
                </c:pt>
                <c:pt idx="51">
                  <c:v>-22.084623323013414</c:v>
                </c:pt>
                <c:pt idx="52">
                  <c:v>6.8247541931752451</c:v>
                </c:pt>
                <c:pt idx="53">
                  <c:v>-4.0111420612813307</c:v>
                </c:pt>
                <c:pt idx="54">
                  <c:v>7.3500967117988374</c:v>
                </c:pt>
                <c:pt idx="55">
                  <c:v>-7.6073619631901845</c:v>
                </c:pt>
                <c:pt idx="56">
                  <c:v>-1.2388162422573967</c:v>
                </c:pt>
                <c:pt idx="57">
                  <c:v>5.7074910820451894</c:v>
                </c:pt>
                <c:pt idx="58">
                  <c:v>-15.65817409766454</c:v>
                </c:pt>
                <c:pt idx="59">
                  <c:v>-8.9338892197736754</c:v>
                </c:pt>
                <c:pt idx="60">
                  <c:v>7.510148849797031</c:v>
                </c:pt>
                <c:pt idx="61">
                  <c:v>2.7740189445196224</c:v>
                </c:pt>
                <c:pt idx="62">
                  <c:v>2.1494370522006228</c:v>
                </c:pt>
                <c:pt idx="63">
                  <c:v>-2.7466937945066081</c:v>
                </c:pt>
                <c:pt idx="64">
                  <c:v>-8.2070707070707112</c:v>
                </c:pt>
                <c:pt idx="65">
                  <c:v>0.27472527472526886</c:v>
                </c:pt>
                <c:pt idx="66">
                  <c:v>-9.3347639484978657</c:v>
                </c:pt>
                <c:pt idx="67">
                  <c:v>4.9401197604790434</c:v>
                </c:pt>
                <c:pt idx="68">
                  <c:v>-6.6594477531131595</c:v>
                </c:pt>
                <c:pt idx="69">
                  <c:v>-9.0016366612111227</c:v>
                </c:pt>
                <c:pt idx="70">
                  <c:v>2.6494565217391219</c:v>
                </c:pt>
                <c:pt idx="71">
                  <c:v>-7.9687499999999885</c:v>
                </c:pt>
                <c:pt idx="72">
                  <c:v>-9.3040293040292994</c:v>
                </c:pt>
                <c:pt idx="73">
                  <c:v>15.934065934065925</c:v>
                </c:pt>
                <c:pt idx="74">
                  <c:v>-4.3936731107205622</c:v>
                </c:pt>
                <c:pt idx="75">
                  <c:v>-4.9939098660170638</c:v>
                </c:pt>
                <c:pt idx="76">
                  <c:v>-9.2220828105395167</c:v>
                </c:pt>
                <c:pt idx="77">
                  <c:v>-2.7397260273972579</c:v>
                </c:pt>
                <c:pt idx="78">
                  <c:v>-3.81679389312978</c:v>
                </c:pt>
                <c:pt idx="79">
                  <c:v>-6.9230769230769234</c:v>
                </c:pt>
                <c:pt idx="80">
                  <c:v>-6.1790668348045319</c:v>
                </c:pt>
                <c:pt idx="81">
                  <c:v>-9.1624508150646378</c:v>
                </c:pt>
                <c:pt idx="82">
                  <c:v>0.83102493074792938</c:v>
                </c:pt>
                <c:pt idx="83">
                  <c:v>-8.3950617283950582</c:v>
                </c:pt>
                <c:pt idx="84">
                  <c:v>0.26896180742334969</c:v>
                </c:pt>
                <c:pt idx="85">
                  <c:v>-2.2383146807109933</c:v>
                </c:pt>
                <c:pt idx="86">
                  <c:v>-1.4472777394900005</c:v>
                </c:pt>
                <c:pt idx="87">
                  <c:v>0.82840236686390878</c:v>
                </c:pt>
                <c:pt idx="88">
                  <c:v>-2.624671916010501</c:v>
                </c:pt>
                <c:pt idx="89">
                  <c:v>-5.8362369337979088</c:v>
                </c:pt>
                <c:pt idx="90">
                  <c:v>-4.3091334894613667</c:v>
                </c:pt>
                <c:pt idx="91">
                  <c:v>3.0343897505057269</c:v>
                </c:pt>
                <c:pt idx="92">
                  <c:v>4.4198895027624223</c:v>
                </c:pt>
                <c:pt idx="93">
                  <c:v>-9.0178058587018963</c:v>
                </c:pt>
                <c:pt idx="94">
                  <c:v>-3.5789473684210509</c:v>
                </c:pt>
                <c:pt idx="95">
                  <c:v>-4.466501240694793</c:v>
                </c:pt>
                <c:pt idx="96">
                  <c:v>6.8965517241379324</c:v>
                </c:pt>
                <c:pt idx="97">
                  <c:v>2.6109660574412556</c:v>
                </c:pt>
                <c:pt idx="98">
                  <c:v>0.33259423503327207</c:v>
                </c:pt>
                <c:pt idx="99">
                  <c:v>-4.4409199048374202</c:v>
                </c:pt>
                <c:pt idx="100">
                  <c:v>-2.8037383177570119</c:v>
                </c:pt>
                <c:pt idx="101">
                  <c:v>8.760107816711594</c:v>
                </c:pt>
                <c:pt idx="102">
                  <c:v>5.1200000000000045</c:v>
                </c:pt>
                <c:pt idx="103">
                  <c:v>-5.0359712230215905</c:v>
                </c:pt>
                <c:pt idx="104">
                  <c:v>0.55248618784529202</c:v>
                </c:pt>
                <c:pt idx="105">
                  <c:v>-1.4858841010401267</c:v>
                </c:pt>
                <c:pt idx="106">
                  <c:v>-5.8823529411764577</c:v>
                </c:pt>
                <c:pt idx="107">
                  <c:v>-7.635467980295557</c:v>
                </c:pt>
                <c:pt idx="108">
                  <c:v>4.1899441340782095</c:v>
                </c:pt>
                <c:pt idx="109">
                  <c:v>2.0932445290199873</c:v>
                </c:pt>
                <c:pt idx="110">
                  <c:v>-3.4770514603616132</c:v>
                </c:pt>
                <c:pt idx="111">
                  <c:v>1.1251758087201134</c:v>
                </c:pt>
                <c:pt idx="112">
                  <c:v>1.4345487148834335</c:v>
                </c:pt>
                <c:pt idx="113">
                  <c:v>-1.1668611435239165</c:v>
                </c:pt>
                <c:pt idx="114">
                  <c:v>3.6984352773826425</c:v>
                </c:pt>
                <c:pt idx="115">
                  <c:v>1.0989010989010972</c:v>
                </c:pt>
                <c:pt idx="116">
                  <c:v>-4.8919226393629094</c:v>
                </c:pt>
                <c:pt idx="117">
                  <c:v>-4.4831880448318735</c:v>
                </c:pt>
                <c:pt idx="118">
                  <c:v>-3.6740146960587889</c:v>
                </c:pt>
                <c:pt idx="119">
                  <c:v>-9.6108490566037776</c:v>
                </c:pt>
                <c:pt idx="120">
                  <c:v>-4.5676004872107292</c:v>
                </c:pt>
                <c:pt idx="121">
                  <c:v>-3.8997214484679574</c:v>
                </c:pt>
                <c:pt idx="122">
                  <c:v>1.2383900928792673</c:v>
                </c:pt>
                <c:pt idx="123">
                  <c:v>1.7587939698492534</c:v>
                </c:pt>
                <c:pt idx="124">
                  <c:v>-5.8736426456071129</c:v>
                </c:pt>
                <c:pt idx="125">
                  <c:v>-2.7133166726169282</c:v>
                </c:pt>
                <c:pt idx="126">
                  <c:v>-1.2773722627737276</c:v>
                </c:pt>
                <c:pt idx="127">
                  <c:v>-4.0582726326742851</c:v>
                </c:pt>
                <c:pt idx="128">
                  <c:v>-6.4655172413793132</c:v>
                </c:pt>
                <c:pt idx="129">
                  <c:v>-2.0223523150611973</c:v>
                </c:pt>
                <c:pt idx="130">
                  <c:v>-10.441176470588236</c:v>
                </c:pt>
                <c:pt idx="131">
                  <c:v>-1.5471167369901591</c:v>
                </c:pt>
                <c:pt idx="132">
                  <c:v>0.40887850467289882</c:v>
                </c:pt>
                <c:pt idx="133">
                  <c:v>-6.7738791423001974</c:v>
                </c:pt>
                <c:pt idx="134">
                  <c:v>-2.712700369913684</c:v>
                </c:pt>
                <c:pt idx="135">
                  <c:v>-3.4873583260680059</c:v>
                </c:pt>
                <c:pt idx="136">
                  <c:v>-0.69875776397516798</c:v>
                </c:pt>
                <c:pt idx="137">
                  <c:v>-3.4932221063607827</c:v>
                </c:pt>
                <c:pt idx="138">
                  <c:v>-2.2044088176352767</c:v>
                </c:pt>
                <c:pt idx="139">
                  <c:v>-3.9024390243902474</c:v>
                </c:pt>
                <c:pt idx="140">
                  <c:v>2.3084994753410353</c:v>
                </c:pt>
                <c:pt idx="141">
                  <c:v>4.0485829959514028</c:v>
                </c:pt>
                <c:pt idx="142">
                  <c:v>2.7586206896551753</c:v>
                </c:pt>
                <c:pt idx="143">
                  <c:v>-4.5758928571428585</c:v>
                </c:pt>
                <c:pt idx="144">
                  <c:v>2.5665399239543687</c:v>
                </c:pt>
                <c:pt idx="145">
                  <c:v>2.6405451448040926</c:v>
                </c:pt>
                <c:pt idx="146">
                  <c:v>6.1996280223196296E-2</c:v>
                </c:pt>
                <c:pt idx="147">
                  <c:v>-2.5333333333333385</c:v>
                </c:pt>
                <c:pt idx="148">
                  <c:v>1.3274336283185952</c:v>
                </c:pt>
                <c:pt idx="149">
                  <c:v>0.26525198938991479</c:v>
                </c:pt>
                <c:pt idx="150">
                  <c:v>0.94637223974763252</c:v>
                </c:pt>
                <c:pt idx="151">
                  <c:v>4.9800796812749004</c:v>
                </c:pt>
                <c:pt idx="152">
                  <c:v>-4.7464940668824109</c:v>
                </c:pt>
                <c:pt idx="153">
                  <c:v>-3.8588754134509329</c:v>
                </c:pt>
                <c:pt idx="154">
                  <c:v>2.5210084033613334</c:v>
                </c:pt>
                <c:pt idx="155">
                  <c:v>3.4869240348692552</c:v>
                </c:pt>
                <c:pt idx="156">
                  <c:v>-4.4792833146696571</c:v>
                </c:pt>
                <c:pt idx="157">
                  <c:v>12.311358220810172</c:v>
                </c:pt>
                <c:pt idx="158">
                  <c:v>-7.7976817702845116</c:v>
                </c:pt>
                <c:pt idx="159">
                  <c:v>-7.7902621722846384</c:v>
                </c:pt>
                <c:pt idx="160">
                  <c:v>6.2205466540999073</c:v>
                </c:pt>
                <c:pt idx="161">
                  <c:v>22.235294117647065</c:v>
                </c:pt>
                <c:pt idx="162">
                  <c:v>17.411764705882359</c:v>
                </c:pt>
                <c:pt idx="163">
                  <c:v>-5.8774139378673329</c:v>
                </c:pt>
                <c:pt idx="164">
                  <c:v>-8.1938325991189398</c:v>
                </c:pt>
                <c:pt idx="165">
                  <c:v>6.4080944350758839</c:v>
                </c:pt>
                <c:pt idx="166">
                  <c:v>7.9905063291139218</c:v>
                </c:pt>
                <c:pt idx="167">
                  <c:v>1.0092514718250565</c:v>
                </c:pt>
                <c:pt idx="168">
                  <c:v>3.5330261136712817</c:v>
                </c:pt>
                <c:pt idx="169">
                  <c:v>-4.5238095238095264</c:v>
                </c:pt>
                <c:pt idx="170">
                  <c:v>3.8543897216274159</c:v>
                </c:pt>
                <c:pt idx="171">
                  <c:v>8.0985915492957901</c:v>
                </c:pt>
                <c:pt idx="172">
                  <c:v>-2.7447392497712624</c:v>
                </c:pt>
                <c:pt idx="173">
                  <c:v>13.771377137713783</c:v>
                </c:pt>
                <c:pt idx="174">
                  <c:v>1.2957317073170727</c:v>
                </c:pt>
                <c:pt idx="175">
                  <c:v>2.8354080221300024</c:v>
                </c:pt>
                <c:pt idx="176">
                  <c:v>-4.7114252061248569</c:v>
                </c:pt>
                <c:pt idx="177">
                  <c:v>-4.5238095238095264</c:v>
                </c:pt>
                <c:pt idx="178">
                  <c:v>3.5522788203753306</c:v>
                </c:pt>
                <c:pt idx="179">
                  <c:v>-6.0083283759666752</c:v>
                </c:pt>
                <c:pt idx="180">
                  <c:v>1.0277492291880745</c:v>
                </c:pt>
                <c:pt idx="181">
                  <c:v>-10.798122065727696</c:v>
                </c:pt>
                <c:pt idx="182">
                  <c:v>3.036053130929794</c:v>
                </c:pt>
                <c:pt idx="183">
                  <c:v>2.3084025854108954</c:v>
                </c:pt>
                <c:pt idx="184">
                  <c:v>17.21044045676998</c:v>
                </c:pt>
                <c:pt idx="185">
                  <c:v>-5.1851851851851691</c:v>
                </c:pt>
                <c:pt idx="186">
                  <c:v>-9.6483318304779111</c:v>
                </c:pt>
                <c:pt idx="187">
                  <c:v>-3.2258064516128964</c:v>
                </c:pt>
                <c:pt idx="188">
                  <c:v>-2.6011560693641576</c:v>
                </c:pt>
                <c:pt idx="189">
                  <c:v>-0.51150895140665387</c:v>
                </c:pt>
                <c:pt idx="190">
                  <c:v>6.2328139321723164</c:v>
                </c:pt>
                <c:pt idx="191">
                  <c:v>-0.12626262626262355</c:v>
                </c:pt>
                <c:pt idx="192">
                  <c:v>1.7598343685300202</c:v>
                </c:pt>
                <c:pt idx="193">
                  <c:v>-5.7346454021038262</c:v>
                </c:pt>
                <c:pt idx="194">
                  <c:v>-8.0824088748018976</c:v>
                </c:pt>
                <c:pt idx="195">
                  <c:v>6.8775790921595608</c:v>
                </c:pt>
                <c:pt idx="196">
                  <c:v>2.372034956304613</c:v>
                </c:pt>
                <c:pt idx="197">
                  <c:v>0.28985507246376191</c:v>
                </c:pt>
                <c:pt idx="198">
                  <c:v>-6.5248226950354606</c:v>
                </c:pt>
                <c:pt idx="199">
                  <c:v>-8.6384976525821582</c:v>
                </c:pt>
                <c:pt idx="200">
                  <c:v>-1.8722466960352415</c:v>
                </c:pt>
                <c:pt idx="201">
                  <c:v>0.34246575342465024</c:v>
                </c:pt>
                <c:pt idx="202">
                  <c:v>10.775047258979212</c:v>
                </c:pt>
                <c:pt idx="203">
                  <c:v>-4.0397762585456825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86-4C14-8AF3-AE0D76C5967E}"/>
            </c:ext>
          </c:extLst>
        </c:ser>
        <c:ser>
          <c:idx val="1"/>
          <c:order val="1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dash"/>
            <c:size val="11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9050">
                <a:solidFill>
                  <a:schemeClr val="tx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8.2352274201080158E-4"/>
                  <c:y val="4.413447237071346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94C-4C9B-9AE3-96531B0362BE}"/>
                </c:ext>
              </c:extLst>
            </c:dLbl>
            <c:dLbl>
              <c:idx val="1"/>
              <c:layout>
                <c:manualLayout>
                  <c:x val="-7.4461863923040543E-4"/>
                  <c:y val="-5.3614036874557569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94C-4C9B-9AE3-96531B0362BE}"/>
                </c:ext>
              </c:extLst>
            </c:dLbl>
            <c:dLbl>
              <c:idx val="2"/>
              <c:layout>
                <c:manualLayout>
                  <c:x val="-5.0893146293332575E-3"/>
                  <c:y val="-2.186002904017882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94C-4C9B-9AE3-96531B0362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'Исх данные кор-ка'!$P$151:$P$153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xVal>
          <c:yVal>
            <c:numRef>
              <c:f>'Исх данные кор-ка'!$Q$151:$Q$153</c:f>
              <c:numCache>
                <c:formatCode>0.0</c:formatCode>
                <c:ptCount val="3"/>
                <c:pt idx="0">
                  <c:v>-15.308440707249957</c:v>
                </c:pt>
                <c:pt idx="1">
                  <c:v>-1.3281167389235549</c:v>
                </c:pt>
                <c:pt idx="2">
                  <c:v>12.652207229402848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4C-4C9B-9AE3-96531B0362BE}"/>
            </c:ext>
          </c:extLst>
        </c:ser>
        <c:ser>
          <c:idx val="2"/>
          <c:order val="2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dash"/>
            <c:size val="11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9050">
                <a:solidFill>
                  <a:schemeClr val="tx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2.7961253115197661E-3"/>
                  <c:y val="-5.485727974562618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94C-4C9B-9AE3-96531B0362BE}"/>
                </c:ext>
              </c:extLst>
            </c:dLbl>
            <c:dLbl>
              <c:idx val="1"/>
              <c:layout>
                <c:manualLayout>
                  <c:x val="-7.4446331619343624E-4"/>
                  <c:y val="-5.3601045830984847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749506655203825E-2"/>
                      <c:h val="3.901924895919006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A94C-4C9B-9AE3-96531B0362BE}"/>
                </c:ext>
              </c:extLst>
            </c:dLbl>
            <c:dLbl>
              <c:idx val="2"/>
              <c:layout>
                <c:manualLayout>
                  <c:x val="6.746300787720782E-3"/>
                  <c:y val="-3.835865439290190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4C-4C9B-9AE3-96531B0362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'Исх данные кор-ка'!$R$151:$R$153</c:f>
              <c:numCache>
                <c:formatCode>0</c:formatCode>
                <c:ptCount val="3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xVal>
          <c:yVal>
            <c:numRef>
              <c:f>'Исх данные кор-ка'!$S$151:$S$153</c:f>
              <c:numCache>
                <c:formatCode>0.0</c:formatCode>
                <c:ptCount val="3"/>
                <c:pt idx="0">
                  <c:v>-13.692134360349135</c:v>
                </c:pt>
                <c:pt idx="1">
                  <c:v>-1.953907013244915</c:v>
                </c:pt>
                <c:pt idx="2">
                  <c:v>9.7843203338593039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94C-4C9B-9AE3-96531B0362BE}"/>
            </c:ext>
          </c:extLst>
        </c:ser>
        <c:ser>
          <c:idx val="3"/>
          <c:order val="3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dash"/>
            <c:size val="11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9050">
                <a:solidFill>
                  <a:schemeClr val="tx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9.700311966319753E-3"/>
                  <c:y val="-1.361006681163926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4770327708309539E-2"/>
                      <c:h val="4.396883656500698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A94C-4C9B-9AE3-96531B0362BE}"/>
                </c:ext>
              </c:extLst>
            </c:dLbl>
            <c:dLbl>
              <c:idx val="1"/>
              <c:layout>
                <c:manualLayout>
                  <c:x val="-4.6898237782484068E-3"/>
                  <c:y val="-3.01086921643617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8694711794221831E-2"/>
                      <c:h val="5.716773684718543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A94C-4C9B-9AE3-96531B0362BE}"/>
                </c:ext>
              </c:extLst>
            </c:dLbl>
            <c:dLbl>
              <c:idx val="2"/>
              <c:layout>
                <c:manualLayout>
                  <c:x val="-3.1167120598242209E-3"/>
                  <c:y val="-5.3614036874557569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94C-4C9B-9AE3-96531B0362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'Исх данные кор-ка'!$T$151:$T$153</c:f>
              <c:numCache>
                <c:formatCode>0</c:formatCode>
                <c:ptCount val="3"/>
                <c:pt idx="0">
                  <c:v>3</c:v>
                </c:pt>
                <c:pt idx="1">
                  <c:v>3</c:v>
                </c:pt>
                <c:pt idx="2">
                  <c:v>3</c:v>
                </c:pt>
              </c:numCache>
            </c:numRef>
          </c:xVal>
          <c:yVal>
            <c:numRef>
              <c:f>'Исх данные кор-ка'!$U$151:$U$153</c:f>
              <c:numCache>
                <c:formatCode>0.0</c:formatCode>
                <c:ptCount val="3"/>
                <c:pt idx="0">
                  <c:v>-17.941928276146353</c:v>
                </c:pt>
                <c:pt idx="1">
                  <c:v>-1.7720969814280423</c:v>
                </c:pt>
                <c:pt idx="2">
                  <c:v>14.397734313290268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94C-4C9B-9AE3-96531B0362BE}"/>
            </c:ext>
          </c:extLst>
        </c:ser>
        <c:ser>
          <c:idx val="4"/>
          <c:order val="4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dash"/>
            <c:size val="11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9050">
                <a:solidFill>
                  <a:schemeClr val="tx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1.8097463652467811E-3"/>
                  <c:y val="-2.185937948800079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4770327708309539E-2"/>
                      <c:h val="5.881759938245774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A94C-4C9B-9AE3-96531B0362BE}"/>
                </c:ext>
              </c:extLst>
            </c:dLbl>
            <c:dLbl>
              <c:idx val="1"/>
              <c:layout>
                <c:manualLayout>
                  <c:x val="-7.4454097771192078E-4"/>
                  <c:y val="2.8879089889057789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804301516185819E-2"/>
                      <c:h val="5.05682867060962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A94C-4C9B-9AE3-96531B0362BE}"/>
                </c:ext>
              </c:extLst>
            </c:dLbl>
            <c:dLbl>
              <c:idx val="2"/>
              <c:layout>
                <c:manualLayout>
                  <c:x val="-5.089314629333366E-3"/>
                  <c:y val="-5.3614036874557569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94C-4C9B-9AE3-96531B0362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'Исх данные кор-ка'!$V$151:$V$153</c:f>
              <c:numCache>
                <c:formatCode>0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xVal>
          <c:yVal>
            <c:numRef>
              <c:f>'Исх данные кор-ка'!$W$151:$W$153</c:f>
              <c:numCache>
                <c:formatCode>0.0</c:formatCode>
                <c:ptCount val="3"/>
                <c:pt idx="0">
                  <c:v>-13.549520297960395</c:v>
                </c:pt>
                <c:pt idx="1">
                  <c:v>-1.8004338394793917</c:v>
                </c:pt>
                <c:pt idx="2">
                  <c:v>9.94865261900161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94C-4C9B-9AE3-96531B0362BE}"/>
            </c:ext>
          </c:extLst>
        </c:ser>
        <c:ser>
          <c:idx val="5"/>
          <c:order val="5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dash"/>
            <c:size val="11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9050">
                <a:solidFill>
                  <a:schemeClr val="tx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2.7961253115197661E-3"/>
                  <c:y val="7.71317230761583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94C-4C9B-9AE3-96531B0362BE}"/>
                </c:ext>
              </c:extLst>
            </c:dLbl>
            <c:dLbl>
              <c:idx val="1"/>
              <c:layout>
                <c:manualLayout>
                  <c:x val="-8.6349512557479229E-3"/>
                  <c:y val="-2.185937948799958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749506655203818E-2"/>
                      <c:h val="4.231897402973467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A94C-4C9B-9AE3-96531B0362BE}"/>
                </c:ext>
              </c:extLst>
            </c:dLbl>
            <c:dLbl>
              <c:idx val="2"/>
              <c:layout>
                <c:manualLayout>
                  <c:x val="-5.0104105265528611E-3"/>
                  <c:y val="-5.3614036874557569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555064734758731E-2"/>
                      <c:h val="2.912007374755622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94C-4C9B-9AE3-96531B0362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'Исх данные кор-ка'!$X$151:$X$153</c:f>
              <c:numCache>
                <c:formatCode>0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xVal>
          <c:yVal>
            <c:numRef>
              <c:f>'Исх данные кор-ка'!$Y$151:$Y$153</c:f>
              <c:numCache>
                <c:formatCode>0.0</c:formatCode>
                <c:ptCount val="3"/>
                <c:pt idx="0">
                  <c:v>-15.202275368101157</c:v>
                </c:pt>
                <c:pt idx="1">
                  <c:v>-2.8974272009302733</c:v>
                </c:pt>
                <c:pt idx="2">
                  <c:v>9.4074209662406094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94C-4C9B-9AE3-96531B036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766592"/>
        <c:axId val="428771512"/>
      </c:scatterChart>
      <c:valAx>
        <c:axId val="428766592"/>
        <c:scaling>
          <c:orientation val="minMax"/>
          <c:max val="6"/>
          <c:min val="0"/>
        </c:scaling>
        <c:delete val="0"/>
        <c:axPos val="b"/>
        <c:majorGridlines>
          <c:spPr>
            <a:ln w="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r>
                  <a:rPr lang="ru-RU"/>
                  <a:t>Код Учетчика  </a:t>
                </a:r>
              </a:p>
            </c:rich>
          </c:tx>
          <c:layout>
            <c:manualLayout>
              <c:xMode val="edge"/>
              <c:yMode val="edge"/>
              <c:x val="0.45709589592067201"/>
              <c:y val="0.946281874120039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Calibri" panose="020F0502020204030204" pitchFamily="34" charset="0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ru-RU"/>
          </a:p>
        </c:txPr>
        <c:crossAx val="428771512"/>
        <c:crossesAt val="-25"/>
        <c:crossBetween val="midCat"/>
        <c:majorUnit val="1"/>
        <c:minorUnit val="1"/>
      </c:valAx>
      <c:valAx>
        <c:axId val="428771512"/>
        <c:scaling>
          <c:orientation val="minMax"/>
          <c:max val="30"/>
          <c:min val="-25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r>
                  <a:rPr lang="ru-RU"/>
                  <a:t>Погрешность измерения объёма штабеля, %</a:t>
                </a:r>
              </a:p>
            </c:rich>
          </c:tx>
          <c:layout>
            <c:manualLayout>
              <c:xMode val="edge"/>
              <c:yMode val="edge"/>
              <c:x val="1.3432699596243986E-2"/>
              <c:y val="0.143620222141106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Calibri" panose="020F0502020204030204" pitchFamily="34" charset="0"/>
                  <a:ea typeface="+mn-ea"/>
                  <a:cs typeface="+mn-cs"/>
                </a:defRPr>
              </a:pPr>
              <a:endParaRPr lang="ru-R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ru-RU"/>
          </a:p>
        </c:txPr>
        <c:crossAx val="428766592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175" cap="flat" cmpd="sng" algn="ctr">
      <a:solidFill>
        <a:schemeClr val="tx1"/>
      </a:solidFill>
      <a:round/>
    </a:ln>
    <a:effectLst/>
  </c:spPr>
  <c:txPr>
    <a:bodyPr/>
    <a:lstStyle/>
    <a:p>
      <a:pPr>
        <a:defRPr sz="1200" b="1" i="0" baseline="0">
          <a:solidFill>
            <a:sysClr val="windowText" lastClr="000000"/>
          </a:solidFill>
          <a:latin typeface="Calibri" panose="020F050202020403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ru-RU" sz="1300" baseline="0"/>
              <a:t>Погрешности измерения объёма брака в штабелях   </a:t>
            </a:r>
          </a:p>
          <a:p>
            <a:pPr>
              <a:defRPr sz="1300"/>
            </a:pPr>
            <a:r>
              <a:rPr lang="ru-RU" sz="1300" baseline="0"/>
              <a:t>отдельными учётчиками в процентах от объёма штабеля  </a:t>
            </a:r>
          </a:p>
          <a:p>
            <a:pPr>
              <a:defRPr sz="1300"/>
            </a:pPr>
            <a:r>
              <a:rPr lang="ru-RU" sz="1300" baseline="0"/>
              <a:t>по контрольному учёту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baseline="0">
              <a:solidFill>
                <a:sysClr val="windowText" lastClr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2316852782495714"/>
          <c:y val="0.10603146872451726"/>
          <c:w val="0.84588060578871649"/>
          <c:h val="0.80478672367940762"/>
        </c:manualLayout>
      </c:layout>
      <c:scatterChart>
        <c:scatterStyle val="lineMarker"/>
        <c:varyColors val="0"/>
        <c:ser>
          <c:idx val="0"/>
          <c:order val="0"/>
          <c:tx>
            <c:v>Погрешности измерения объёма брака, %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8"/>
            <c:spPr>
              <a:solidFill>
                <a:srgbClr val="99FF33"/>
              </a:solidFill>
              <a:ln w="9525">
                <a:solidFill>
                  <a:schemeClr val="tx1">
                    <a:alpha val="99000"/>
                  </a:schemeClr>
                </a:solidFill>
                <a:round/>
              </a:ln>
              <a:effectLst/>
            </c:spPr>
          </c:marker>
          <c:xVal>
            <c:numRef>
              <c:f>'Исх данные кор-ка'!$D$11:$D$214</c:f>
              <c:numCache>
                <c:formatCode>General</c:formatCode>
                <c:ptCount val="20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5</c:v>
                </c:pt>
                <c:pt idx="11">
                  <c:v>2</c:v>
                </c:pt>
                <c:pt idx="12">
                  <c:v>2</c:v>
                </c:pt>
                <c:pt idx="13">
                  <c:v>5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5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1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3</c:v>
                </c:pt>
                <c:pt idx="48">
                  <c:v>5</c:v>
                </c:pt>
                <c:pt idx="49">
                  <c:v>5</c:v>
                </c:pt>
                <c:pt idx="50">
                  <c:v>3</c:v>
                </c:pt>
                <c:pt idx="51">
                  <c:v>1</c:v>
                </c:pt>
                <c:pt idx="52">
                  <c:v>4</c:v>
                </c:pt>
                <c:pt idx="53">
                  <c:v>4</c:v>
                </c:pt>
                <c:pt idx="54">
                  <c:v>1</c:v>
                </c:pt>
                <c:pt idx="55">
                  <c:v>3</c:v>
                </c:pt>
                <c:pt idx="56">
                  <c:v>5</c:v>
                </c:pt>
                <c:pt idx="57">
                  <c:v>3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2</c:v>
                </c:pt>
                <c:pt idx="63">
                  <c:v>2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1</c:v>
                </c:pt>
                <c:pt idx="69">
                  <c:v>3</c:v>
                </c:pt>
                <c:pt idx="70">
                  <c:v>5</c:v>
                </c:pt>
                <c:pt idx="71">
                  <c:v>5</c:v>
                </c:pt>
                <c:pt idx="72">
                  <c:v>3</c:v>
                </c:pt>
                <c:pt idx="73">
                  <c:v>2</c:v>
                </c:pt>
                <c:pt idx="74">
                  <c:v>1</c:v>
                </c:pt>
                <c:pt idx="75">
                  <c:v>4</c:v>
                </c:pt>
                <c:pt idx="76">
                  <c:v>2</c:v>
                </c:pt>
                <c:pt idx="77">
                  <c:v>4</c:v>
                </c:pt>
                <c:pt idx="78">
                  <c:v>4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5</c:v>
                </c:pt>
                <c:pt idx="83">
                  <c:v>2</c:v>
                </c:pt>
                <c:pt idx="84">
                  <c:v>4</c:v>
                </c:pt>
                <c:pt idx="85">
                  <c:v>5</c:v>
                </c:pt>
                <c:pt idx="86">
                  <c:v>5</c:v>
                </c:pt>
                <c:pt idx="87">
                  <c:v>2</c:v>
                </c:pt>
                <c:pt idx="88">
                  <c:v>3</c:v>
                </c:pt>
                <c:pt idx="89">
                  <c:v>4</c:v>
                </c:pt>
                <c:pt idx="90">
                  <c:v>2</c:v>
                </c:pt>
                <c:pt idx="91">
                  <c:v>2</c:v>
                </c:pt>
                <c:pt idx="92">
                  <c:v>3</c:v>
                </c:pt>
                <c:pt idx="93">
                  <c:v>3</c:v>
                </c:pt>
                <c:pt idx="94">
                  <c:v>4</c:v>
                </c:pt>
                <c:pt idx="95">
                  <c:v>1</c:v>
                </c:pt>
                <c:pt idx="96">
                  <c:v>3</c:v>
                </c:pt>
                <c:pt idx="97">
                  <c:v>1</c:v>
                </c:pt>
                <c:pt idx="98">
                  <c:v>2</c:v>
                </c:pt>
                <c:pt idx="99">
                  <c:v>4</c:v>
                </c:pt>
                <c:pt idx="100">
                  <c:v>5</c:v>
                </c:pt>
                <c:pt idx="101">
                  <c:v>5</c:v>
                </c:pt>
                <c:pt idx="102">
                  <c:v>3</c:v>
                </c:pt>
                <c:pt idx="103">
                  <c:v>4</c:v>
                </c:pt>
                <c:pt idx="104">
                  <c:v>4</c:v>
                </c:pt>
                <c:pt idx="105">
                  <c:v>3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3</c:v>
                </c:pt>
                <c:pt idx="113">
                  <c:v>5</c:v>
                </c:pt>
                <c:pt idx="114">
                  <c:v>5</c:v>
                </c:pt>
                <c:pt idx="115">
                  <c:v>2</c:v>
                </c:pt>
                <c:pt idx="116">
                  <c:v>5</c:v>
                </c:pt>
                <c:pt idx="117">
                  <c:v>2</c:v>
                </c:pt>
                <c:pt idx="118">
                  <c:v>5</c:v>
                </c:pt>
                <c:pt idx="119">
                  <c:v>5</c:v>
                </c:pt>
                <c:pt idx="120">
                  <c:v>3</c:v>
                </c:pt>
                <c:pt idx="121">
                  <c:v>4</c:v>
                </c:pt>
                <c:pt idx="122">
                  <c:v>5</c:v>
                </c:pt>
                <c:pt idx="123">
                  <c:v>4</c:v>
                </c:pt>
                <c:pt idx="124">
                  <c:v>5</c:v>
                </c:pt>
                <c:pt idx="125">
                  <c:v>2</c:v>
                </c:pt>
                <c:pt idx="126">
                  <c:v>2</c:v>
                </c:pt>
                <c:pt idx="127">
                  <c:v>3</c:v>
                </c:pt>
                <c:pt idx="128">
                  <c:v>1</c:v>
                </c:pt>
                <c:pt idx="129">
                  <c:v>3</c:v>
                </c:pt>
                <c:pt idx="130">
                  <c:v>1</c:v>
                </c:pt>
                <c:pt idx="131">
                  <c:v>1</c:v>
                </c:pt>
                <c:pt idx="132">
                  <c:v>2</c:v>
                </c:pt>
                <c:pt idx="133">
                  <c:v>5</c:v>
                </c:pt>
                <c:pt idx="134">
                  <c:v>5</c:v>
                </c:pt>
                <c:pt idx="135">
                  <c:v>2</c:v>
                </c:pt>
                <c:pt idx="136">
                  <c:v>3</c:v>
                </c:pt>
                <c:pt idx="137">
                  <c:v>5</c:v>
                </c:pt>
                <c:pt idx="138">
                  <c:v>1</c:v>
                </c:pt>
                <c:pt idx="139">
                  <c:v>2</c:v>
                </c:pt>
                <c:pt idx="140">
                  <c:v>5</c:v>
                </c:pt>
                <c:pt idx="141">
                  <c:v>1</c:v>
                </c:pt>
                <c:pt idx="142">
                  <c:v>4</c:v>
                </c:pt>
                <c:pt idx="143">
                  <c:v>1</c:v>
                </c:pt>
                <c:pt idx="144">
                  <c:v>5</c:v>
                </c:pt>
                <c:pt idx="145">
                  <c:v>5</c:v>
                </c:pt>
                <c:pt idx="146">
                  <c:v>2</c:v>
                </c:pt>
                <c:pt idx="147">
                  <c:v>2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3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3</c:v>
                </c:pt>
                <c:pt idx="157">
                  <c:v>2</c:v>
                </c:pt>
                <c:pt idx="158">
                  <c:v>2</c:v>
                </c:pt>
                <c:pt idx="159">
                  <c:v>4</c:v>
                </c:pt>
                <c:pt idx="160">
                  <c:v>4</c:v>
                </c:pt>
                <c:pt idx="161">
                  <c:v>1</c:v>
                </c:pt>
                <c:pt idx="162">
                  <c:v>1</c:v>
                </c:pt>
                <c:pt idx="163">
                  <c:v>2</c:v>
                </c:pt>
                <c:pt idx="164">
                  <c:v>2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1</c:v>
                </c:pt>
                <c:pt idx="169">
                  <c:v>2</c:v>
                </c:pt>
                <c:pt idx="170">
                  <c:v>4</c:v>
                </c:pt>
                <c:pt idx="171">
                  <c:v>4</c:v>
                </c:pt>
                <c:pt idx="172">
                  <c:v>4</c:v>
                </c:pt>
                <c:pt idx="173">
                  <c:v>1</c:v>
                </c:pt>
                <c:pt idx="174">
                  <c:v>3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3</c:v>
                </c:pt>
                <c:pt idx="179">
                  <c:v>4</c:v>
                </c:pt>
                <c:pt idx="180">
                  <c:v>3</c:v>
                </c:pt>
                <c:pt idx="181">
                  <c:v>5</c:v>
                </c:pt>
                <c:pt idx="182">
                  <c:v>1</c:v>
                </c:pt>
                <c:pt idx="183">
                  <c:v>1</c:v>
                </c:pt>
                <c:pt idx="184">
                  <c:v>3</c:v>
                </c:pt>
                <c:pt idx="185">
                  <c:v>5</c:v>
                </c:pt>
                <c:pt idx="186">
                  <c:v>5</c:v>
                </c:pt>
                <c:pt idx="187">
                  <c:v>1</c:v>
                </c:pt>
                <c:pt idx="188">
                  <c:v>1</c:v>
                </c:pt>
                <c:pt idx="189">
                  <c:v>4</c:v>
                </c:pt>
                <c:pt idx="190">
                  <c:v>1</c:v>
                </c:pt>
                <c:pt idx="191">
                  <c:v>4</c:v>
                </c:pt>
                <c:pt idx="192">
                  <c:v>1</c:v>
                </c:pt>
                <c:pt idx="193">
                  <c:v>3</c:v>
                </c:pt>
                <c:pt idx="194">
                  <c:v>1</c:v>
                </c:pt>
                <c:pt idx="195">
                  <c:v>2</c:v>
                </c:pt>
                <c:pt idx="196">
                  <c:v>1</c:v>
                </c:pt>
                <c:pt idx="197">
                  <c:v>4</c:v>
                </c:pt>
                <c:pt idx="198">
                  <c:v>5</c:v>
                </c:pt>
                <c:pt idx="199">
                  <c:v>3</c:v>
                </c:pt>
                <c:pt idx="200">
                  <c:v>5</c:v>
                </c:pt>
                <c:pt idx="201">
                  <c:v>2</c:v>
                </c:pt>
                <c:pt idx="202">
                  <c:v>3</c:v>
                </c:pt>
                <c:pt idx="203">
                  <c:v>4</c:v>
                </c:pt>
              </c:numCache>
            </c:numRef>
          </c:xVal>
          <c:yVal>
            <c:numRef>
              <c:f>'Исх данные кор-ка'!$L$11:$L$214</c:f>
              <c:numCache>
                <c:formatCode>0.0</c:formatCode>
                <c:ptCount val="204"/>
                <c:pt idx="0">
                  <c:v>-5.0359712230215834</c:v>
                </c:pt>
                <c:pt idx="1">
                  <c:v>-10.937499999999998</c:v>
                </c:pt>
                <c:pt idx="2">
                  <c:v>-3.2679738562091507</c:v>
                </c:pt>
                <c:pt idx="3">
                  <c:v>-3.5294117647058822</c:v>
                </c:pt>
                <c:pt idx="4">
                  <c:v>-2.3255813953488373</c:v>
                </c:pt>
                <c:pt idx="5">
                  <c:v>0</c:v>
                </c:pt>
                <c:pt idx="6">
                  <c:v>-6.7901234567901243</c:v>
                </c:pt>
                <c:pt idx="7">
                  <c:v>-1.8709677419354835</c:v>
                </c:pt>
                <c:pt idx="8">
                  <c:v>-6.4748201438848918</c:v>
                </c:pt>
                <c:pt idx="9">
                  <c:v>0</c:v>
                </c:pt>
                <c:pt idx="10">
                  <c:v>-3.5714285714285721</c:v>
                </c:pt>
                <c:pt idx="11">
                  <c:v>0</c:v>
                </c:pt>
                <c:pt idx="12">
                  <c:v>-7.8431372549019605</c:v>
                </c:pt>
                <c:pt idx="13">
                  <c:v>-10</c:v>
                </c:pt>
                <c:pt idx="14">
                  <c:v>-4.5454545454545459</c:v>
                </c:pt>
                <c:pt idx="15">
                  <c:v>-5.8823529411764701</c:v>
                </c:pt>
                <c:pt idx="16">
                  <c:v>-3.8988408851422558</c:v>
                </c:pt>
                <c:pt idx="17">
                  <c:v>-12.987012987012985</c:v>
                </c:pt>
                <c:pt idx="18">
                  <c:v>-6.0810810810810807</c:v>
                </c:pt>
                <c:pt idx="19">
                  <c:v>-2.8901734104046244</c:v>
                </c:pt>
                <c:pt idx="20">
                  <c:v>-5.7971014492753623</c:v>
                </c:pt>
                <c:pt idx="21">
                  <c:v>-6.557377049180328</c:v>
                </c:pt>
                <c:pt idx="22">
                  <c:v>-0.72992700729927018</c:v>
                </c:pt>
                <c:pt idx="23">
                  <c:v>-7.2289156626506017</c:v>
                </c:pt>
                <c:pt idx="24">
                  <c:v>1.8404907975460116</c:v>
                </c:pt>
                <c:pt idx="25">
                  <c:v>-6.9444444444444446</c:v>
                </c:pt>
                <c:pt idx="26">
                  <c:v>0</c:v>
                </c:pt>
                <c:pt idx="27">
                  <c:v>-2.7777777777777777</c:v>
                </c:pt>
                <c:pt idx="28">
                  <c:v>-1.0526315789473681</c:v>
                </c:pt>
                <c:pt idx="29">
                  <c:v>-3.1578947368421053</c:v>
                </c:pt>
                <c:pt idx="30">
                  <c:v>1.1627906976744184</c:v>
                </c:pt>
                <c:pt idx="31">
                  <c:v>-2.5316455696202529</c:v>
                </c:pt>
                <c:pt idx="32">
                  <c:v>-0.56497175141242928</c:v>
                </c:pt>
                <c:pt idx="33">
                  <c:v>-4.519774011299436</c:v>
                </c:pt>
                <c:pt idx="34">
                  <c:v>0</c:v>
                </c:pt>
                <c:pt idx="35">
                  <c:v>2.7777777777777777</c:v>
                </c:pt>
                <c:pt idx="36">
                  <c:v>-1.098901098901099</c:v>
                </c:pt>
                <c:pt idx="37">
                  <c:v>-4.8044692737430168</c:v>
                </c:pt>
                <c:pt idx="38">
                  <c:v>-0.17021276595744697</c:v>
                </c:pt>
                <c:pt idx="39">
                  <c:v>-2.8571428571428581</c:v>
                </c:pt>
                <c:pt idx="40">
                  <c:v>-8.8888888888888911</c:v>
                </c:pt>
                <c:pt idx="41">
                  <c:v>-2.6267562614538789</c:v>
                </c:pt>
                <c:pt idx="42">
                  <c:v>-2.6267562614538789</c:v>
                </c:pt>
                <c:pt idx="43">
                  <c:v>-1.4062500000000002</c:v>
                </c:pt>
                <c:pt idx="44">
                  <c:v>3.0427150380339381</c:v>
                </c:pt>
                <c:pt idx="45">
                  <c:v>-0.85574572127139359</c:v>
                </c:pt>
                <c:pt idx="46">
                  <c:v>-0.85574572127139359</c:v>
                </c:pt>
                <c:pt idx="47">
                  <c:v>-1.6772700983227296</c:v>
                </c:pt>
                <c:pt idx="48">
                  <c:v>-4.6711153479504279</c:v>
                </c:pt>
                <c:pt idx="49">
                  <c:v>-5.4968287526427062</c:v>
                </c:pt>
                <c:pt idx="50">
                  <c:v>0</c:v>
                </c:pt>
                <c:pt idx="51">
                  <c:v>-1.1351909184726521</c:v>
                </c:pt>
                <c:pt idx="52">
                  <c:v>-5.7836899942163091</c:v>
                </c:pt>
                <c:pt idx="53">
                  <c:v>0.38997214484679704</c:v>
                </c:pt>
                <c:pt idx="54">
                  <c:v>0.38684719535783402</c:v>
                </c:pt>
                <c:pt idx="55">
                  <c:v>-2.0245398773006138</c:v>
                </c:pt>
                <c:pt idx="56">
                  <c:v>-0.96352374397797746</c:v>
                </c:pt>
                <c:pt idx="57">
                  <c:v>0.23781212841854923</c:v>
                </c:pt>
                <c:pt idx="58">
                  <c:v>-5.3078556263269683E-2</c:v>
                </c:pt>
                <c:pt idx="59">
                  <c:v>-0.89338892197736697</c:v>
                </c:pt>
                <c:pt idx="60">
                  <c:v>0.67658998646820034</c:v>
                </c:pt>
                <c:pt idx="61">
                  <c:v>1.623815967523681</c:v>
                </c:pt>
                <c:pt idx="62">
                  <c:v>-5.1177072671443193</c:v>
                </c:pt>
                <c:pt idx="63">
                  <c:v>-8.8504577822990864</c:v>
                </c:pt>
                <c:pt idx="64">
                  <c:v>-3.4090909090909096</c:v>
                </c:pt>
                <c:pt idx="65">
                  <c:v>-5.0824175824175821</c:v>
                </c:pt>
                <c:pt idx="66">
                  <c:v>0.10729613733905573</c:v>
                </c:pt>
                <c:pt idx="67">
                  <c:v>-4.7904191616766472</c:v>
                </c:pt>
                <c:pt idx="68">
                  <c:v>-1.4076881429344885</c:v>
                </c:pt>
                <c:pt idx="69">
                  <c:v>-6.8194217130387358</c:v>
                </c:pt>
                <c:pt idx="70">
                  <c:v>-9.1032608695652169</c:v>
                </c:pt>
                <c:pt idx="71">
                  <c:v>-1.1979166666666665</c:v>
                </c:pt>
                <c:pt idx="72">
                  <c:v>-7.4725274725274708</c:v>
                </c:pt>
                <c:pt idx="73">
                  <c:v>-4.9450549450549453</c:v>
                </c:pt>
                <c:pt idx="74">
                  <c:v>-1.0544815465729349</c:v>
                </c:pt>
                <c:pt idx="75">
                  <c:v>-1.0353227771010971</c:v>
                </c:pt>
                <c:pt idx="76">
                  <c:v>0.12547051442910892</c:v>
                </c:pt>
                <c:pt idx="77">
                  <c:v>1.6332982086406747</c:v>
                </c:pt>
                <c:pt idx="78">
                  <c:v>-1.3994910941475824</c:v>
                </c:pt>
                <c:pt idx="79">
                  <c:v>-3.2051282051282057</c:v>
                </c:pt>
                <c:pt idx="80">
                  <c:v>-11.097099621689788</c:v>
                </c:pt>
                <c:pt idx="81">
                  <c:v>-2.5857223159078133</c:v>
                </c:pt>
                <c:pt idx="82">
                  <c:v>-2.3545706371191142</c:v>
                </c:pt>
                <c:pt idx="83">
                  <c:v>-3.0452674897119336</c:v>
                </c:pt>
                <c:pt idx="84">
                  <c:v>-1.3986013986013981</c:v>
                </c:pt>
                <c:pt idx="85">
                  <c:v>1.1191573403554971</c:v>
                </c:pt>
                <c:pt idx="86">
                  <c:v>4.341833218470021</c:v>
                </c:pt>
                <c:pt idx="87">
                  <c:v>0</c:v>
                </c:pt>
                <c:pt idx="88">
                  <c:v>-6.0367454068241466</c:v>
                </c:pt>
                <c:pt idx="89">
                  <c:v>0.43554006968641101</c:v>
                </c:pt>
                <c:pt idx="90">
                  <c:v>-3.9344262295081971</c:v>
                </c:pt>
                <c:pt idx="91">
                  <c:v>-3.1018206338503029</c:v>
                </c:pt>
                <c:pt idx="92">
                  <c:v>-0.41436464088397745</c:v>
                </c:pt>
                <c:pt idx="93">
                  <c:v>-0.40206777713957498</c:v>
                </c:pt>
                <c:pt idx="94">
                  <c:v>-1.0526315789473684</c:v>
                </c:pt>
                <c:pt idx="95">
                  <c:v>-1.6129032258064515</c:v>
                </c:pt>
                <c:pt idx="96">
                  <c:v>0</c:v>
                </c:pt>
                <c:pt idx="97">
                  <c:v>-4.1775456919060057</c:v>
                </c:pt>
                <c:pt idx="98">
                  <c:v>-0.44345898004434597</c:v>
                </c:pt>
                <c:pt idx="99">
                  <c:v>0.63441712926248983</c:v>
                </c:pt>
                <c:pt idx="100">
                  <c:v>1.6355140186915889</c:v>
                </c:pt>
                <c:pt idx="101">
                  <c:v>3.0997304582210243</c:v>
                </c:pt>
                <c:pt idx="102">
                  <c:v>2.5599999999999996</c:v>
                </c:pt>
                <c:pt idx="103">
                  <c:v>-2.1582733812949639</c:v>
                </c:pt>
                <c:pt idx="104">
                  <c:v>1.4364640883977899</c:v>
                </c:pt>
                <c:pt idx="105">
                  <c:v>1.5601783060921244</c:v>
                </c:pt>
                <c:pt idx="106">
                  <c:v>0.52521008403361369</c:v>
                </c:pt>
                <c:pt idx="107">
                  <c:v>1.9704433497536948</c:v>
                </c:pt>
                <c:pt idx="108">
                  <c:v>-0.13966480446927365</c:v>
                </c:pt>
                <c:pt idx="109">
                  <c:v>-1.0466222645099903</c:v>
                </c:pt>
                <c:pt idx="110">
                  <c:v>-5.006954102920723</c:v>
                </c:pt>
                <c:pt idx="111">
                  <c:v>0.632911392405063</c:v>
                </c:pt>
                <c:pt idx="112">
                  <c:v>-3.8852361028093236</c:v>
                </c:pt>
                <c:pt idx="113">
                  <c:v>0.46674445740956738</c:v>
                </c:pt>
                <c:pt idx="114">
                  <c:v>-0.85348506401137969</c:v>
                </c:pt>
                <c:pt idx="115">
                  <c:v>-2.3199023199023201</c:v>
                </c:pt>
                <c:pt idx="116">
                  <c:v>-2.2753128555176341</c:v>
                </c:pt>
                <c:pt idx="117">
                  <c:v>-0.62266500622665033</c:v>
                </c:pt>
                <c:pt idx="118">
                  <c:v>-4.5424181696726791</c:v>
                </c:pt>
                <c:pt idx="119">
                  <c:v>-14.033018867924527</c:v>
                </c:pt>
                <c:pt idx="120">
                  <c:v>-1.278928136419001</c:v>
                </c:pt>
                <c:pt idx="121">
                  <c:v>0</c:v>
                </c:pt>
                <c:pt idx="122">
                  <c:v>-5.056759545923633</c:v>
                </c:pt>
                <c:pt idx="123">
                  <c:v>0.85427135678391963</c:v>
                </c:pt>
                <c:pt idx="124">
                  <c:v>-12.586377097729514</c:v>
                </c:pt>
                <c:pt idx="125">
                  <c:v>5.0339164584077114</c:v>
                </c:pt>
                <c:pt idx="126">
                  <c:v>-1.5815085158150837</c:v>
                </c:pt>
                <c:pt idx="127">
                  <c:v>-0.62434963579604574</c:v>
                </c:pt>
                <c:pt idx="128">
                  <c:v>-5.7471264367816097</c:v>
                </c:pt>
                <c:pt idx="129">
                  <c:v>-1.3304949441192124</c:v>
                </c:pt>
                <c:pt idx="130">
                  <c:v>-6.6176470588235299</c:v>
                </c:pt>
                <c:pt idx="131">
                  <c:v>-1.1251758087201125</c:v>
                </c:pt>
                <c:pt idx="132">
                  <c:v>-2.4532710280373839</c:v>
                </c:pt>
                <c:pt idx="133">
                  <c:v>-4.1423001949317735</c:v>
                </c:pt>
                <c:pt idx="134">
                  <c:v>-3.3292231812577064</c:v>
                </c:pt>
                <c:pt idx="135">
                  <c:v>-8.7183958151700158E-2</c:v>
                </c:pt>
                <c:pt idx="136">
                  <c:v>-0.54347826086956474</c:v>
                </c:pt>
                <c:pt idx="137">
                  <c:v>-4.9530761209593326</c:v>
                </c:pt>
                <c:pt idx="138">
                  <c:v>-1.002004008016032</c:v>
                </c:pt>
                <c:pt idx="139">
                  <c:v>-5.9930313588850179</c:v>
                </c:pt>
                <c:pt idx="140">
                  <c:v>0.41972717733473164</c:v>
                </c:pt>
                <c:pt idx="141">
                  <c:v>0</c:v>
                </c:pt>
                <c:pt idx="142">
                  <c:v>0</c:v>
                </c:pt>
                <c:pt idx="143">
                  <c:v>-3.2366071428571432</c:v>
                </c:pt>
                <c:pt idx="144">
                  <c:v>1.1406844106463878</c:v>
                </c:pt>
                <c:pt idx="145">
                  <c:v>-2.6405451448040886</c:v>
                </c:pt>
                <c:pt idx="146">
                  <c:v>2.7278363298202106</c:v>
                </c:pt>
                <c:pt idx="147">
                  <c:v>-7.9999999999999991</c:v>
                </c:pt>
                <c:pt idx="148">
                  <c:v>0</c:v>
                </c:pt>
                <c:pt idx="149">
                  <c:v>-7.5154730327144117</c:v>
                </c:pt>
                <c:pt idx="150">
                  <c:v>-0.68349106203995791</c:v>
                </c:pt>
                <c:pt idx="151">
                  <c:v>4.4820717131474108</c:v>
                </c:pt>
                <c:pt idx="152">
                  <c:v>-14.131607335490829</c:v>
                </c:pt>
                <c:pt idx="153">
                  <c:v>0.99228224917309804</c:v>
                </c:pt>
                <c:pt idx="154">
                  <c:v>0</c:v>
                </c:pt>
                <c:pt idx="155">
                  <c:v>0</c:v>
                </c:pt>
                <c:pt idx="156">
                  <c:v>-2.2396416573348268</c:v>
                </c:pt>
                <c:pt idx="157">
                  <c:v>-0.47656870532168383</c:v>
                </c:pt>
                <c:pt idx="158">
                  <c:v>-3.688092729188619</c:v>
                </c:pt>
                <c:pt idx="159">
                  <c:v>-1.2734082397003774</c:v>
                </c:pt>
                <c:pt idx="160">
                  <c:v>0</c:v>
                </c:pt>
                <c:pt idx="161">
                  <c:v>2.4705882352941173</c:v>
                </c:pt>
                <c:pt idx="162">
                  <c:v>0</c:v>
                </c:pt>
                <c:pt idx="163">
                  <c:v>0</c:v>
                </c:pt>
                <c:pt idx="164">
                  <c:v>-3.4361233480176216</c:v>
                </c:pt>
                <c:pt idx="165">
                  <c:v>1.1804384485666106</c:v>
                </c:pt>
                <c:pt idx="166">
                  <c:v>-4.3512658227848098</c:v>
                </c:pt>
                <c:pt idx="167">
                  <c:v>-3.8687973086627423</c:v>
                </c:pt>
                <c:pt idx="168">
                  <c:v>-1.228878648233487</c:v>
                </c:pt>
                <c:pt idx="169">
                  <c:v>-3.3333333333333339</c:v>
                </c:pt>
                <c:pt idx="170">
                  <c:v>0.71377587437544598</c:v>
                </c:pt>
                <c:pt idx="171">
                  <c:v>9.3896713615023479</c:v>
                </c:pt>
                <c:pt idx="172">
                  <c:v>0.18298261665141816</c:v>
                </c:pt>
                <c:pt idx="173">
                  <c:v>4.2304230423042304</c:v>
                </c:pt>
                <c:pt idx="174">
                  <c:v>-5.6402439024390238</c:v>
                </c:pt>
                <c:pt idx="175">
                  <c:v>-5.6016597510373449</c:v>
                </c:pt>
                <c:pt idx="176">
                  <c:v>-2.4734982332155475</c:v>
                </c:pt>
                <c:pt idx="177">
                  <c:v>-3.3333333333333339</c:v>
                </c:pt>
                <c:pt idx="178">
                  <c:v>0</c:v>
                </c:pt>
                <c:pt idx="179">
                  <c:v>-2.7959547888161809</c:v>
                </c:pt>
                <c:pt idx="180">
                  <c:v>-1.3360739979445015</c:v>
                </c:pt>
                <c:pt idx="181">
                  <c:v>-5.7008718980549977</c:v>
                </c:pt>
                <c:pt idx="182">
                  <c:v>-1.1385199240986716</c:v>
                </c:pt>
                <c:pt idx="183">
                  <c:v>-3.8781163434903037</c:v>
                </c:pt>
                <c:pt idx="184">
                  <c:v>-0.24469820554649291</c:v>
                </c:pt>
                <c:pt idx="185">
                  <c:v>-0.42328042328042315</c:v>
                </c:pt>
                <c:pt idx="186">
                  <c:v>0.63119927862939595</c:v>
                </c:pt>
                <c:pt idx="187">
                  <c:v>-2.4193548387096775</c:v>
                </c:pt>
                <c:pt idx="188">
                  <c:v>0</c:v>
                </c:pt>
                <c:pt idx="189">
                  <c:v>-0.85251491901108278</c:v>
                </c:pt>
                <c:pt idx="190">
                  <c:v>-2.1081576535288726</c:v>
                </c:pt>
                <c:pt idx="191">
                  <c:v>2.0833333333333339</c:v>
                </c:pt>
                <c:pt idx="192">
                  <c:v>3.9337474120082816</c:v>
                </c:pt>
                <c:pt idx="193">
                  <c:v>1.1876484560570075</c:v>
                </c:pt>
                <c:pt idx="194">
                  <c:v>-0.55467511885895415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-0.5673758865248224</c:v>
                </c:pt>
                <c:pt idx="199">
                  <c:v>0</c:v>
                </c:pt>
                <c:pt idx="200">
                  <c:v>-5.0660792951541849</c:v>
                </c:pt>
                <c:pt idx="201">
                  <c:v>-1.5981735159817354</c:v>
                </c:pt>
                <c:pt idx="202">
                  <c:v>-0.56710775047258943</c:v>
                </c:pt>
                <c:pt idx="203">
                  <c:v>0.12430080795525184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44-4731-9333-F38ED252648A}"/>
            </c:ext>
          </c:extLst>
        </c:ser>
        <c:ser>
          <c:idx val="1"/>
          <c:order val="1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dash"/>
            <c:size val="11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9050">
                <a:solidFill>
                  <a:schemeClr val="tx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6.662426347757407E-3"/>
                  <c:y val="-5.3614036874569668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44-4731-9333-F38ED252648A}"/>
                </c:ext>
              </c:extLst>
            </c:dLbl>
            <c:dLbl>
              <c:idx val="1"/>
              <c:layout>
                <c:manualLayout>
                  <c:x val="-2.7172212087394061E-3"/>
                  <c:y val="-3.835865439290190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44-4731-9333-F38ED252648A}"/>
                </c:ext>
              </c:extLst>
            </c:dLbl>
            <c:dLbl>
              <c:idx val="2"/>
              <c:layout>
                <c:manualLayout>
                  <c:x val="-1.0652053875348964E-3"/>
                  <c:y val="1.113722166526761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44-4731-9333-F38ED25264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'Исх данные кор-ка'!$P$199:$P$201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xVal>
          <c:yVal>
            <c:numRef>
              <c:f>'Исх данные кор-ка'!$Q$199:$Q$201</c:f>
              <c:numCache>
                <c:formatCode>0.0</c:formatCode>
                <c:ptCount val="3"/>
                <c:pt idx="0">
                  <c:v>-8.6646125012085875</c:v>
                </c:pt>
                <c:pt idx="1">
                  <c:v>-1.837792111663318</c:v>
                </c:pt>
                <c:pt idx="2">
                  <c:v>4.9890282778819506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F44-4731-9333-F38ED252648A}"/>
            </c:ext>
          </c:extLst>
        </c:ser>
        <c:ser>
          <c:idx val="2"/>
          <c:order val="2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dash"/>
            <c:size val="11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9050">
                <a:solidFill>
                  <a:schemeClr val="tx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6.6624263477574799E-3"/>
                  <c:y val="1.113722166526731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44-4731-9333-F38ED252648A}"/>
                </c:ext>
              </c:extLst>
            </c:dLbl>
            <c:dLbl>
              <c:idx val="1"/>
              <c:layout>
                <c:manualLayout>
                  <c:x val="-8.6350289172664081E-3"/>
                  <c:y val="-5.48572797456243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44-4731-9333-F38ED252648A}"/>
                </c:ext>
              </c:extLst>
            </c:dLbl>
            <c:dLbl>
              <c:idx val="2"/>
              <c:layout>
                <c:manualLayout>
                  <c:x val="-3.0378079570438608E-3"/>
                  <c:y val="-2.186002904017882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44-4731-9333-F38ED25264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'Исх данные кор-ка'!$R$199:$R$201</c:f>
              <c:numCache>
                <c:formatCode>0</c:formatCode>
                <c:ptCount val="3"/>
                <c:pt idx="0">
                  <c:v>2</c:v>
                </c:pt>
                <c:pt idx="1">
                  <c:v>2</c:v>
                </c:pt>
                <c:pt idx="2" formatCode="0.0">
                  <c:v>2</c:v>
                </c:pt>
              </c:numCache>
            </c:numRef>
          </c:xVal>
          <c:yVal>
            <c:numRef>
              <c:f>'Исх данные кор-ка'!$S$199:$S$201</c:f>
              <c:numCache>
                <c:formatCode>0.0</c:formatCode>
                <c:ptCount val="3"/>
                <c:pt idx="0">
                  <c:v>-8.3964418739260189</c:v>
                </c:pt>
                <c:pt idx="1">
                  <c:v>-2.2035842861099013</c:v>
                </c:pt>
                <c:pt idx="2">
                  <c:v>3.9892733017062154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F44-4731-9333-F38ED252648A}"/>
            </c:ext>
          </c:extLst>
        </c:ser>
        <c:ser>
          <c:idx val="3"/>
          <c:order val="3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dash"/>
            <c:size val="11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9050">
                <a:solidFill>
                  <a:schemeClr val="tx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7.4461863923040543E-4"/>
                  <c:y val="-2.186002904017882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44-4731-9333-F38ED252648A}"/>
                </c:ext>
              </c:extLst>
            </c:dLbl>
            <c:dLbl>
              <c:idx val="1"/>
              <c:layout>
                <c:manualLayout>
                  <c:x val="3.2005864997875959E-3"/>
                  <c:y val="-5.3614036874557569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F44-4731-9333-F38ED252648A}"/>
                </c:ext>
              </c:extLst>
            </c:dLbl>
            <c:dLbl>
              <c:idx val="2"/>
              <c:layout>
                <c:manualLayout>
                  <c:x val="2.8799997514830683E-3"/>
                  <c:y val="-3.835865439290190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F44-4731-9333-F38ED25264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'Исх данные кор-ка'!$T$199:$T$201</c:f>
              <c:numCache>
                <c:formatCode>0</c:formatCode>
                <c:ptCount val="3"/>
                <c:pt idx="0">
                  <c:v>3</c:v>
                </c:pt>
                <c:pt idx="1">
                  <c:v>3</c:v>
                </c:pt>
                <c:pt idx="2">
                  <c:v>3</c:v>
                </c:pt>
              </c:numCache>
            </c:numRef>
          </c:xVal>
          <c:yVal>
            <c:numRef>
              <c:f>'Исх данные кор-ка'!$U$199:$U$201</c:f>
              <c:numCache>
                <c:formatCode>0.0</c:formatCode>
                <c:ptCount val="3"/>
                <c:pt idx="0">
                  <c:v>-8.5943871524178341</c:v>
                </c:pt>
                <c:pt idx="1">
                  <c:v>-2.1892572877905523</c:v>
                </c:pt>
                <c:pt idx="2">
                  <c:v>4.2158725768367287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F44-4731-9333-F38ED252648A}"/>
            </c:ext>
          </c:extLst>
        </c:ser>
        <c:ser>
          <c:idx val="4"/>
          <c:order val="4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dash"/>
            <c:size val="11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9050">
                <a:solidFill>
                  <a:schemeClr val="tx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2.7172212087394061E-3"/>
                  <c:y val="-3.835865439290190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F44-4731-9333-F38ED252648A}"/>
                </c:ext>
              </c:extLst>
            </c:dLbl>
            <c:dLbl>
              <c:idx val="1"/>
              <c:layout>
                <c:manualLayout>
                  <c:x val="-3.0378079570438608E-3"/>
                  <c:y val="-5.3614036874557569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F44-4731-9333-F38ED252648A}"/>
                </c:ext>
              </c:extLst>
            </c:dLbl>
            <c:dLbl>
              <c:idx val="2"/>
              <c:layout>
                <c:manualLayout>
                  <c:x val="9.0739718197414029E-4"/>
                  <c:y val="-2.186002904017882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F44-4731-9333-F38ED25264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'Исх данные кор-ка'!$V$199:$V$201</c:f>
              <c:numCache>
                <c:formatCode>0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xVal>
          <c:yVal>
            <c:numRef>
              <c:f>'Исх данные кор-ка'!$W$199:$W$201</c:f>
              <c:numCache>
                <c:formatCode>0.0</c:formatCode>
                <c:ptCount val="3"/>
                <c:pt idx="0">
                  <c:v>-6.0868855082239595</c:v>
                </c:pt>
                <c:pt idx="1">
                  <c:v>-0.27016367580358924</c:v>
                </c:pt>
                <c:pt idx="2">
                  <c:v>5.546558156616781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F44-4731-9333-F38ED252648A}"/>
            </c:ext>
          </c:extLst>
        </c:ser>
        <c:ser>
          <c:idx val="5"/>
          <c:order val="5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dash"/>
            <c:size val="11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9050">
                <a:solidFill>
                  <a:schemeClr val="tx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6.7413304505377671E-3"/>
                  <c:y val="-3.835865439290311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F44-4731-9333-F38ED252648A}"/>
                </c:ext>
              </c:extLst>
            </c:dLbl>
            <c:dLbl>
              <c:idx val="1"/>
              <c:layout>
                <c:manualLayout>
                  <c:x val="-7.4461863923055006E-4"/>
                  <c:y val="-7.135590509834865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F44-4731-9333-F38ED252648A}"/>
                </c:ext>
              </c:extLst>
            </c:dLbl>
            <c:dLbl>
              <c:idx val="2"/>
              <c:layout>
                <c:manualLayout>
                  <c:x val="-3.0378079570438608E-3"/>
                  <c:y val="-5.3614036874560594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F44-4731-9333-F38ED25264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'Исх данные кор-ка'!$X$199:$X$201</c:f>
              <c:numCache>
                <c:formatCode>0</c:formatCode>
                <c:ptCount val="3"/>
                <c:pt idx="0">
                  <c:v>5</c:v>
                </c:pt>
                <c:pt idx="1">
                  <c:v>5</c:v>
                </c:pt>
                <c:pt idx="2" formatCode="0.0">
                  <c:v>5</c:v>
                </c:pt>
              </c:numCache>
            </c:numRef>
          </c:xVal>
          <c:yVal>
            <c:numRef>
              <c:f>'Исх данные кор-ка'!$Y$199:$Y$201</c:f>
              <c:numCache>
                <c:formatCode>0.0</c:formatCode>
                <c:ptCount val="3"/>
                <c:pt idx="0">
                  <c:v>-12.163004155657678</c:v>
                </c:pt>
                <c:pt idx="1">
                  <c:v>-3.6653907650564461</c:v>
                </c:pt>
                <c:pt idx="2">
                  <c:v>4.8322226255447847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AF44-4731-9333-F38ED2526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766592"/>
        <c:axId val="428771512"/>
      </c:scatterChart>
      <c:valAx>
        <c:axId val="428766592"/>
        <c:scaling>
          <c:orientation val="minMax"/>
          <c:max val="6"/>
          <c:min val="0"/>
        </c:scaling>
        <c:delete val="0"/>
        <c:axPos val="b"/>
        <c:majorGridlines>
          <c:spPr>
            <a:ln w="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r>
                  <a:rPr lang="ru-RU"/>
                  <a:t>Код Учетчика  </a:t>
                </a:r>
              </a:p>
            </c:rich>
          </c:tx>
          <c:layout>
            <c:manualLayout>
              <c:xMode val="edge"/>
              <c:yMode val="edge"/>
              <c:x val="0.45709589592067201"/>
              <c:y val="0.946281874120039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Calibri" panose="020F0502020204030204" pitchFamily="34" charset="0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ru-RU"/>
          </a:p>
        </c:txPr>
        <c:crossAx val="428771512"/>
        <c:crossesAt val="-16"/>
        <c:crossBetween val="midCat"/>
        <c:majorUnit val="1"/>
        <c:minorUnit val="1"/>
      </c:valAx>
      <c:valAx>
        <c:axId val="428771512"/>
        <c:scaling>
          <c:orientation val="minMax"/>
          <c:max val="10"/>
          <c:min val="-16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r>
                  <a:rPr lang="ru-RU"/>
                  <a:t>Погрешность измерения объёма брака в штабелях , %</a:t>
                </a:r>
              </a:p>
            </c:rich>
          </c:tx>
          <c:layout>
            <c:manualLayout>
              <c:xMode val="edge"/>
              <c:yMode val="edge"/>
              <c:x val="1.3432699596243986E-2"/>
              <c:y val="0.143620222141106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Calibri" panose="020F0502020204030204" pitchFamily="34" charset="0"/>
                  <a:ea typeface="+mn-ea"/>
                  <a:cs typeface="+mn-cs"/>
                </a:defRPr>
              </a:pPr>
              <a:endParaRPr lang="ru-R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ru-RU"/>
          </a:p>
        </c:txPr>
        <c:crossAx val="428766592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175" cap="flat" cmpd="sng" algn="ctr">
      <a:solidFill>
        <a:schemeClr val="tx1"/>
      </a:solidFill>
      <a:round/>
    </a:ln>
    <a:effectLst/>
  </c:spPr>
  <c:txPr>
    <a:bodyPr/>
    <a:lstStyle/>
    <a:p>
      <a:pPr>
        <a:defRPr sz="1200" b="1" i="0" baseline="0">
          <a:solidFill>
            <a:sysClr val="windowText" lastClr="000000"/>
          </a:solidFill>
          <a:latin typeface="Calibri" panose="020F050202020403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ru-RU" sz="1500" baseline="0"/>
              <a:t>Влияние объёма штабеля на погрешности учёта 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baseline="0">
              <a:solidFill>
                <a:sysClr val="windowText" lastClr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9.5925530140735335E-2"/>
          <c:y val="7.0496971041901973E-2"/>
          <c:w val="0.86662631200439744"/>
          <c:h val="0.74301247464827758"/>
        </c:manualLayout>
      </c:layout>
      <c:scatterChart>
        <c:scatterStyle val="lineMarker"/>
        <c:varyColors val="0"/>
        <c:ser>
          <c:idx val="2"/>
          <c:order val="0"/>
          <c:tx>
            <c:v>Погрешность измерения объёма штабеля, 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'Исх данные кор-ка'!$H$11:$H$214</c:f>
              <c:numCache>
                <c:formatCode>0.00</c:formatCode>
                <c:ptCount val="204"/>
                <c:pt idx="0">
                  <c:v>13.9</c:v>
                </c:pt>
                <c:pt idx="1">
                  <c:v>6.4</c:v>
                </c:pt>
                <c:pt idx="2">
                  <c:v>15.3</c:v>
                </c:pt>
                <c:pt idx="3">
                  <c:v>8.5</c:v>
                </c:pt>
                <c:pt idx="4">
                  <c:v>8.6</c:v>
                </c:pt>
                <c:pt idx="5">
                  <c:v>7.9</c:v>
                </c:pt>
                <c:pt idx="6">
                  <c:v>16.2</c:v>
                </c:pt>
                <c:pt idx="7">
                  <c:v>15.5</c:v>
                </c:pt>
                <c:pt idx="8">
                  <c:v>13.9</c:v>
                </c:pt>
                <c:pt idx="9">
                  <c:v>5.9</c:v>
                </c:pt>
                <c:pt idx="10">
                  <c:v>5.6</c:v>
                </c:pt>
                <c:pt idx="11">
                  <c:v>5.8</c:v>
                </c:pt>
                <c:pt idx="12">
                  <c:v>15.3</c:v>
                </c:pt>
                <c:pt idx="13">
                  <c:v>15</c:v>
                </c:pt>
                <c:pt idx="14">
                  <c:v>4.4000000000000004</c:v>
                </c:pt>
                <c:pt idx="15">
                  <c:v>17</c:v>
                </c:pt>
                <c:pt idx="16">
                  <c:v>9.49</c:v>
                </c:pt>
                <c:pt idx="17">
                  <c:v>7.7</c:v>
                </c:pt>
                <c:pt idx="18">
                  <c:v>14.8</c:v>
                </c:pt>
                <c:pt idx="19">
                  <c:v>17.3</c:v>
                </c:pt>
                <c:pt idx="20">
                  <c:v>6.9</c:v>
                </c:pt>
                <c:pt idx="21">
                  <c:v>12.2</c:v>
                </c:pt>
                <c:pt idx="22">
                  <c:v>13.7</c:v>
                </c:pt>
                <c:pt idx="23">
                  <c:v>8.3000000000000007</c:v>
                </c:pt>
                <c:pt idx="24">
                  <c:v>16.3</c:v>
                </c:pt>
                <c:pt idx="25">
                  <c:v>7.2</c:v>
                </c:pt>
                <c:pt idx="26">
                  <c:v>9.1999999999999993</c:v>
                </c:pt>
                <c:pt idx="27">
                  <c:v>14.4</c:v>
                </c:pt>
                <c:pt idx="28">
                  <c:v>9.5</c:v>
                </c:pt>
                <c:pt idx="29">
                  <c:v>9.5</c:v>
                </c:pt>
                <c:pt idx="30">
                  <c:v>8.6</c:v>
                </c:pt>
                <c:pt idx="31">
                  <c:v>7.9</c:v>
                </c:pt>
                <c:pt idx="32">
                  <c:v>17.7</c:v>
                </c:pt>
                <c:pt idx="33">
                  <c:v>17.7</c:v>
                </c:pt>
                <c:pt idx="34">
                  <c:v>9.1999999999999993</c:v>
                </c:pt>
                <c:pt idx="35">
                  <c:v>10.8</c:v>
                </c:pt>
                <c:pt idx="36">
                  <c:v>9.1</c:v>
                </c:pt>
                <c:pt idx="37">
                  <c:v>17.899999999999999</c:v>
                </c:pt>
                <c:pt idx="38">
                  <c:v>11.75</c:v>
                </c:pt>
                <c:pt idx="39">
                  <c:v>6.3</c:v>
                </c:pt>
                <c:pt idx="40">
                  <c:v>6.3</c:v>
                </c:pt>
                <c:pt idx="41">
                  <c:v>16.37</c:v>
                </c:pt>
                <c:pt idx="42">
                  <c:v>16.37</c:v>
                </c:pt>
                <c:pt idx="43">
                  <c:v>19.2</c:v>
                </c:pt>
                <c:pt idx="44">
                  <c:v>17.09</c:v>
                </c:pt>
                <c:pt idx="45">
                  <c:v>8.18</c:v>
                </c:pt>
                <c:pt idx="46">
                  <c:v>8.18</c:v>
                </c:pt>
                <c:pt idx="47">
                  <c:v>17.29</c:v>
                </c:pt>
                <c:pt idx="48">
                  <c:v>10.49</c:v>
                </c:pt>
                <c:pt idx="49">
                  <c:v>18.920000000000002</c:v>
                </c:pt>
                <c:pt idx="50">
                  <c:v>15.24</c:v>
                </c:pt>
                <c:pt idx="51">
                  <c:v>9.69</c:v>
                </c:pt>
                <c:pt idx="52">
                  <c:v>17.29</c:v>
                </c:pt>
                <c:pt idx="53">
                  <c:v>17.95</c:v>
                </c:pt>
                <c:pt idx="54">
                  <c:v>5.17</c:v>
                </c:pt>
                <c:pt idx="55">
                  <c:v>16.3</c:v>
                </c:pt>
                <c:pt idx="56">
                  <c:v>14.53</c:v>
                </c:pt>
                <c:pt idx="57">
                  <c:v>8.41</c:v>
                </c:pt>
                <c:pt idx="58">
                  <c:v>18.84</c:v>
                </c:pt>
                <c:pt idx="59">
                  <c:v>16.79</c:v>
                </c:pt>
                <c:pt idx="60">
                  <c:v>14.78</c:v>
                </c:pt>
                <c:pt idx="61">
                  <c:v>14.78</c:v>
                </c:pt>
                <c:pt idx="62">
                  <c:v>9.77</c:v>
                </c:pt>
                <c:pt idx="63">
                  <c:v>9.83</c:v>
                </c:pt>
                <c:pt idx="64">
                  <c:v>7.92</c:v>
                </c:pt>
                <c:pt idx="65">
                  <c:v>7.28</c:v>
                </c:pt>
                <c:pt idx="66">
                  <c:v>9.32</c:v>
                </c:pt>
                <c:pt idx="67">
                  <c:v>6.68</c:v>
                </c:pt>
                <c:pt idx="68">
                  <c:v>18.47</c:v>
                </c:pt>
                <c:pt idx="69">
                  <c:v>18.329999999999998</c:v>
                </c:pt>
                <c:pt idx="70">
                  <c:v>14.72</c:v>
                </c:pt>
                <c:pt idx="71">
                  <c:v>19.2</c:v>
                </c:pt>
                <c:pt idx="72">
                  <c:v>13.65</c:v>
                </c:pt>
                <c:pt idx="73">
                  <c:v>3.64</c:v>
                </c:pt>
                <c:pt idx="74">
                  <c:v>11.38</c:v>
                </c:pt>
                <c:pt idx="75">
                  <c:v>16.420000000000002</c:v>
                </c:pt>
                <c:pt idx="76">
                  <c:v>15.94</c:v>
                </c:pt>
                <c:pt idx="77">
                  <c:v>18.98</c:v>
                </c:pt>
                <c:pt idx="78">
                  <c:v>7.86</c:v>
                </c:pt>
                <c:pt idx="79">
                  <c:v>7.8</c:v>
                </c:pt>
                <c:pt idx="80">
                  <c:v>7.93</c:v>
                </c:pt>
                <c:pt idx="81">
                  <c:v>17.79</c:v>
                </c:pt>
                <c:pt idx="82">
                  <c:v>7.22</c:v>
                </c:pt>
                <c:pt idx="83">
                  <c:v>12.15</c:v>
                </c:pt>
                <c:pt idx="84">
                  <c:v>18.59</c:v>
                </c:pt>
                <c:pt idx="85">
                  <c:v>15.19</c:v>
                </c:pt>
                <c:pt idx="86">
                  <c:v>14.51</c:v>
                </c:pt>
                <c:pt idx="87">
                  <c:v>8.4499999999999993</c:v>
                </c:pt>
                <c:pt idx="88">
                  <c:v>15.24</c:v>
                </c:pt>
                <c:pt idx="89">
                  <c:v>11.48</c:v>
                </c:pt>
                <c:pt idx="90">
                  <c:v>21.35</c:v>
                </c:pt>
                <c:pt idx="91">
                  <c:v>14.83</c:v>
                </c:pt>
                <c:pt idx="92">
                  <c:v>7.24</c:v>
                </c:pt>
                <c:pt idx="93">
                  <c:v>17.41</c:v>
                </c:pt>
                <c:pt idx="94">
                  <c:v>9.5</c:v>
                </c:pt>
                <c:pt idx="95">
                  <c:v>8.06</c:v>
                </c:pt>
                <c:pt idx="96">
                  <c:v>10.73</c:v>
                </c:pt>
                <c:pt idx="97">
                  <c:v>7.66</c:v>
                </c:pt>
                <c:pt idx="98">
                  <c:v>9.02</c:v>
                </c:pt>
                <c:pt idx="99">
                  <c:v>12.61</c:v>
                </c:pt>
                <c:pt idx="100">
                  <c:v>8.56</c:v>
                </c:pt>
                <c:pt idx="101">
                  <c:v>14.84</c:v>
                </c:pt>
                <c:pt idx="102">
                  <c:v>18.75</c:v>
                </c:pt>
                <c:pt idx="103">
                  <c:v>6.95</c:v>
                </c:pt>
                <c:pt idx="104">
                  <c:v>9.0500000000000007</c:v>
                </c:pt>
                <c:pt idx="105">
                  <c:v>13.46</c:v>
                </c:pt>
                <c:pt idx="106">
                  <c:v>9.52</c:v>
                </c:pt>
                <c:pt idx="107">
                  <c:v>16.239999999999998</c:v>
                </c:pt>
                <c:pt idx="108">
                  <c:v>7.16</c:v>
                </c:pt>
                <c:pt idx="109">
                  <c:v>10.51</c:v>
                </c:pt>
                <c:pt idx="110">
                  <c:v>7.19</c:v>
                </c:pt>
                <c:pt idx="111">
                  <c:v>14.22</c:v>
                </c:pt>
                <c:pt idx="112">
                  <c:v>16.73</c:v>
                </c:pt>
                <c:pt idx="113">
                  <c:v>8.57</c:v>
                </c:pt>
                <c:pt idx="114">
                  <c:v>7.03</c:v>
                </c:pt>
                <c:pt idx="115">
                  <c:v>8.19</c:v>
                </c:pt>
                <c:pt idx="116">
                  <c:v>8.7899999999999991</c:v>
                </c:pt>
                <c:pt idx="117">
                  <c:v>8.0299999999999994</c:v>
                </c:pt>
                <c:pt idx="118">
                  <c:v>14.97</c:v>
                </c:pt>
                <c:pt idx="119">
                  <c:v>16.96</c:v>
                </c:pt>
                <c:pt idx="120">
                  <c:v>16.420000000000002</c:v>
                </c:pt>
                <c:pt idx="121">
                  <c:v>7.18</c:v>
                </c:pt>
                <c:pt idx="122">
                  <c:v>9.69</c:v>
                </c:pt>
                <c:pt idx="123">
                  <c:v>19.899999999999999</c:v>
                </c:pt>
                <c:pt idx="124">
                  <c:v>20.260000000000002</c:v>
                </c:pt>
                <c:pt idx="125">
                  <c:v>28.01</c:v>
                </c:pt>
                <c:pt idx="126">
                  <c:v>16.440000000000001</c:v>
                </c:pt>
                <c:pt idx="127">
                  <c:v>9.61</c:v>
                </c:pt>
                <c:pt idx="128">
                  <c:v>13.92</c:v>
                </c:pt>
                <c:pt idx="129">
                  <c:v>18.79</c:v>
                </c:pt>
                <c:pt idx="130">
                  <c:v>13.6</c:v>
                </c:pt>
                <c:pt idx="131">
                  <c:v>7.11</c:v>
                </c:pt>
                <c:pt idx="132">
                  <c:v>17.12</c:v>
                </c:pt>
                <c:pt idx="133">
                  <c:v>20.52</c:v>
                </c:pt>
                <c:pt idx="134">
                  <c:v>8.11</c:v>
                </c:pt>
                <c:pt idx="135">
                  <c:v>11.47</c:v>
                </c:pt>
                <c:pt idx="136">
                  <c:v>12.88</c:v>
                </c:pt>
                <c:pt idx="137">
                  <c:v>19.18</c:v>
                </c:pt>
                <c:pt idx="138">
                  <c:v>9.98</c:v>
                </c:pt>
                <c:pt idx="139">
                  <c:v>14.35</c:v>
                </c:pt>
                <c:pt idx="140">
                  <c:v>9.5299999999999994</c:v>
                </c:pt>
                <c:pt idx="141">
                  <c:v>9.8800000000000008</c:v>
                </c:pt>
                <c:pt idx="142">
                  <c:v>17.399999999999999</c:v>
                </c:pt>
                <c:pt idx="143">
                  <c:v>8.9600000000000009</c:v>
                </c:pt>
                <c:pt idx="144">
                  <c:v>10.52</c:v>
                </c:pt>
                <c:pt idx="145">
                  <c:v>11.74</c:v>
                </c:pt>
                <c:pt idx="146">
                  <c:v>16.13</c:v>
                </c:pt>
                <c:pt idx="147">
                  <c:v>7.5</c:v>
                </c:pt>
                <c:pt idx="148">
                  <c:v>9.0399999999999991</c:v>
                </c:pt>
                <c:pt idx="149">
                  <c:v>11.31</c:v>
                </c:pt>
                <c:pt idx="150">
                  <c:v>19.02</c:v>
                </c:pt>
                <c:pt idx="151">
                  <c:v>10.039999999999999</c:v>
                </c:pt>
                <c:pt idx="152">
                  <c:v>9.27</c:v>
                </c:pt>
                <c:pt idx="153">
                  <c:v>9.07</c:v>
                </c:pt>
                <c:pt idx="154">
                  <c:v>8.33</c:v>
                </c:pt>
                <c:pt idx="155">
                  <c:v>8.0299999999999994</c:v>
                </c:pt>
                <c:pt idx="156">
                  <c:v>8.93</c:v>
                </c:pt>
                <c:pt idx="157">
                  <c:v>12.59</c:v>
                </c:pt>
                <c:pt idx="158">
                  <c:v>9.49</c:v>
                </c:pt>
                <c:pt idx="159">
                  <c:v>13.35</c:v>
                </c:pt>
                <c:pt idx="160">
                  <c:v>10.61</c:v>
                </c:pt>
                <c:pt idx="161">
                  <c:v>8.5</c:v>
                </c:pt>
                <c:pt idx="162">
                  <c:v>8.5</c:v>
                </c:pt>
                <c:pt idx="163">
                  <c:v>11.91</c:v>
                </c:pt>
                <c:pt idx="164">
                  <c:v>11.35</c:v>
                </c:pt>
                <c:pt idx="165">
                  <c:v>11.86</c:v>
                </c:pt>
                <c:pt idx="166">
                  <c:v>12.64</c:v>
                </c:pt>
                <c:pt idx="167">
                  <c:v>11.89</c:v>
                </c:pt>
                <c:pt idx="168">
                  <c:v>6.51</c:v>
                </c:pt>
                <c:pt idx="169">
                  <c:v>12.6</c:v>
                </c:pt>
                <c:pt idx="170">
                  <c:v>14.01</c:v>
                </c:pt>
                <c:pt idx="171">
                  <c:v>17.04</c:v>
                </c:pt>
                <c:pt idx="172">
                  <c:v>10.93</c:v>
                </c:pt>
                <c:pt idx="173">
                  <c:v>11.11</c:v>
                </c:pt>
                <c:pt idx="174">
                  <c:v>13.12</c:v>
                </c:pt>
                <c:pt idx="175">
                  <c:v>14.46</c:v>
                </c:pt>
                <c:pt idx="176">
                  <c:v>8.49</c:v>
                </c:pt>
                <c:pt idx="177">
                  <c:v>12.6</c:v>
                </c:pt>
                <c:pt idx="178">
                  <c:v>14.92</c:v>
                </c:pt>
                <c:pt idx="179">
                  <c:v>16.809999999999999</c:v>
                </c:pt>
                <c:pt idx="180">
                  <c:v>9.73</c:v>
                </c:pt>
                <c:pt idx="181">
                  <c:v>14.91</c:v>
                </c:pt>
                <c:pt idx="182">
                  <c:v>10.54</c:v>
                </c:pt>
                <c:pt idx="183">
                  <c:v>10.83</c:v>
                </c:pt>
                <c:pt idx="184">
                  <c:v>12.26</c:v>
                </c:pt>
                <c:pt idx="185">
                  <c:v>9.4499999999999993</c:v>
                </c:pt>
                <c:pt idx="186">
                  <c:v>11.09</c:v>
                </c:pt>
                <c:pt idx="187">
                  <c:v>17.36</c:v>
                </c:pt>
                <c:pt idx="188">
                  <c:v>13.84</c:v>
                </c:pt>
                <c:pt idx="189">
                  <c:v>23.46</c:v>
                </c:pt>
                <c:pt idx="190">
                  <c:v>10.91</c:v>
                </c:pt>
                <c:pt idx="191">
                  <c:v>15.84</c:v>
                </c:pt>
                <c:pt idx="192">
                  <c:v>9.66</c:v>
                </c:pt>
                <c:pt idx="193">
                  <c:v>29.47</c:v>
                </c:pt>
                <c:pt idx="194">
                  <c:v>12.62</c:v>
                </c:pt>
                <c:pt idx="195">
                  <c:v>7.27</c:v>
                </c:pt>
                <c:pt idx="196" formatCode="General">
                  <c:v>8.01</c:v>
                </c:pt>
                <c:pt idx="197" formatCode="General">
                  <c:v>6.9</c:v>
                </c:pt>
                <c:pt idx="198" formatCode="General">
                  <c:v>7.05</c:v>
                </c:pt>
                <c:pt idx="199" formatCode="General">
                  <c:v>10.65</c:v>
                </c:pt>
                <c:pt idx="200" formatCode="General">
                  <c:v>9.08</c:v>
                </c:pt>
                <c:pt idx="201" formatCode="General">
                  <c:v>8.76</c:v>
                </c:pt>
                <c:pt idx="202" formatCode="General">
                  <c:v>10.58</c:v>
                </c:pt>
                <c:pt idx="203" formatCode="General">
                  <c:v>16.09</c:v>
                </c:pt>
              </c:numCache>
            </c:numRef>
          </c:xVal>
          <c:yVal>
            <c:numRef>
              <c:f>'Исх данные кор-ка'!$K$11:$K$214</c:f>
              <c:numCache>
                <c:formatCode>0.0</c:formatCode>
                <c:ptCount val="204"/>
                <c:pt idx="0">
                  <c:v>-0.71942446043165209</c:v>
                </c:pt>
                <c:pt idx="1">
                  <c:v>-3.1250000000000027</c:v>
                </c:pt>
                <c:pt idx="2">
                  <c:v>-5.228758169934645</c:v>
                </c:pt>
                <c:pt idx="3">
                  <c:v>-2.3529411764705799</c:v>
                </c:pt>
                <c:pt idx="4">
                  <c:v>16.279069767441865</c:v>
                </c:pt>
                <c:pt idx="5">
                  <c:v>3.7974683544303658</c:v>
                </c:pt>
                <c:pt idx="6">
                  <c:v>-12.345679012345681</c:v>
                </c:pt>
                <c:pt idx="7">
                  <c:v>0.64516129032257841</c:v>
                </c:pt>
                <c:pt idx="8">
                  <c:v>-2.1582733812949688</c:v>
                </c:pt>
                <c:pt idx="9">
                  <c:v>5.0847457627118615</c:v>
                </c:pt>
                <c:pt idx="10">
                  <c:v>-17.857142857142858</c:v>
                </c:pt>
                <c:pt idx="11">
                  <c:v>5.1724137931034457</c:v>
                </c:pt>
                <c:pt idx="12">
                  <c:v>3.9215686274509776</c:v>
                </c:pt>
                <c:pt idx="13">
                  <c:v>-1.3333333333333286</c:v>
                </c:pt>
                <c:pt idx="14">
                  <c:v>27.272727272727256</c:v>
                </c:pt>
                <c:pt idx="15">
                  <c:v>-4.1176470588235254</c:v>
                </c:pt>
                <c:pt idx="16">
                  <c:v>1.8967334035827157</c:v>
                </c:pt>
                <c:pt idx="17">
                  <c:v>-2.5974025974025996</c:v>
                </c:pt>
                <c:pt idx="18">
                  <c:v>-7.4324324324324413</c:v>
                </c:pt>
                <c:pt idx="19">
                  <c:v>-6.936416184971093</c:v>
                </c:pt>
                <c:pt idx="20">
                  <c:v>-13.04347826086957</c:v>
                </c:pt>
                <c:pt idx="21">
                  <c:v>13.934426229508206</c:v>
                </c:pt>
                <c:pt idx="22">
                  <c:v>-3.6496350364963508</c:v>
                </c:pt>
                <c:pt idx="23">
                  <c:v>1.2048192771084292</c:v>
                </c:pt>
                <c:pt idx="24">
                  <c:v>-20.245398773006137</c:v>
                </c:pt>
                <c:pt idx="25">
                  <c:v>2.7777777777777799</c:v>
                </c:pt>
                <c:pt idx="26">
                  <c:v>-5.4347826086956523</c:v>
                </c:pt>
                <c:pt idx="27">
                  <c:v>11.805555555555562</c:v>
                </c:pt>
                <c:pt idx="28">
                  <c:v>-3.1578947368421129</c:v>
                </c:pt>
                <c:pt idx="29">
                  <c:v>-12.631578947368412</c:v>
                </c:pt>
                <c:pt idx="30">
                  <c:v>4.6511627906976782</c:v>
                </c:pt>
                <c:pt idx="31">
                  <c:v>-5.0632911392405102</c:v>
                </c:pt>
                <c:pt idx="32">
                  <c:v>-16.949152542372882</c:v>
                </c:pt>
                <c:pt idx="33">
                  <c:v>-9.0395480225988596</c:v>
                </c:pt>
                <c:pt idx="34">
                  <c:v>-8.6956521739130324</c:v>
                </c:pt>
                <c:pt idx="35">
                  <c:v>1.8518518518518452</c:v>
                </c:pt>
                <c:pt idx="36">
                  <c:v>-16.483516483516482</c:v>
                </c:pt>
                <c:pt idx="37">
                  <c:v>-1.6759776536312692</c:v>
                </c:pt>
                <c:pt idx="38">
                  <c:v>-10.638297872340425</c:v>
                </c:pt>
                <c:pt idx="39">
                  <c:v>-3.1746031746031771</c:v>
                </c:pt>
                <c:pt idx="40">
                  <c:v>-3.1746031746031771</c:v>
                </c:pt>
                <c:pt idx="41">
                  <c:v>3.1765424557116653</c:v>
                </c:pt>
                <c:pt idx="42">
                  <c:v>3.1765424557116653</c:v>
                </c:pt>
                <c:pt idx="43">
                  <c:v>-2.7083333333333313</c:v>
                </c:pt>
                <c:pt idx="44">
                  <c:v>2.7501462843768221</c:v>
                </c:pt>
                <c:pt idx="45">
                  <c:v>-3.0562347188264063</c:v>
                </c:pt>
                <c:pt idx="46">
                  <c:v>-3.0562347188264063</c:v>
                </c:pt>
                <c:pt idx="47">
                  <c:v>-6.3620589936379286</c:v>
                </c:pt>
                <c:pt idx="48">
                  <c:v>5.5290753098188752</c:v>
                </c:pt>
                <c:pt idx="49">
                  <c:v>-9.7251585623678825</c:v>
                </c:pt>
                <c:pt idx="50">
                  <c:v>-10.958005249343831</c:v>
                </c:pt>
                <c:pt idx="51">
                  <c:v>-22.084623323013414</c:v>
                </c:pt>
                <c:pt idx="52">
                  <c:v>6.8247541931752451</c:v>
                </c:pt>
                <c:pt idx="53">
                  <c:v>-4.0111420612813307</c:v>
                </c:pt>
                <c:pt idx="54">
                  <c:v>7.3500967117988374</c:v>
                </c:pt>
                <c:pt idx="55">
                  <c:v>-7.6073619631901845</c:v>
                </c:pt>
                <c:pt idx="56">
                  <c:v>-1.2388162422573967</c:v>
                </c:pt>
                <c:pt idx="57">
                  <c:v>5.7074910820451894</c:v>
                </c:pt>
                <c:pt idx="58">
                  <c:v>-15.65817409766454</c:v>
                </c:pt>
                <c:pt idx="59">
                  <c:v>-8.9338892197736754</c:v>
                </c:pt>
                <c:pt idx="60">
                  <c:v>7.510148849797031</c:v>
                </c:pt>
                <c:pt idx="61">
                  <c:v>2.7740189445196224</c:v>
                </c:pt>
                <c:pt idx="62">
                  <c:v>2.1494370522006228</c:v>
                </c:pt>
                <c:pt idx="63">
                  <c:v>-2.7466937945066081</c:v>
                </c:pt>
                <c:pt idx="64">
                  <c:v>-8.2070707070707112</c:v>
                </c:pt>
                <c:pt idx="65">
                  <c:v>0.27472527472526886</c:v>
                </c:pt>
                <c:pt idx="66">
                  <c:v>-9.3347639484978657</c:v>
                </c:pt>
                <c:pt idx="67">
                  <c:v>4.9401197604790434</c:v>
                </c:pt>
                <c:pt idx="68">
                  <c:v>-6.6594477531131595</c:v>
                </c:pt>
                <c:pt idx="69">
                  <c:v>-9.0016366612111227</c:v>
                </c:pt>
                <c:pt idx="70">
                  <c:v>2.6494565217391219</c:v>
                </c:pt>
                <c:pt idx="71">
                  <c:v>-7.9687499999999885</c:v>
                </c:pt>
                <c:pt idx="72">
                  <c:v>-9.3040293040292994</c:v>
                </c:pt>
                <c:pt idx="73">
                  <c:v>15.934065934065925</c:v>
                </c:pt>
                <c:pt idx="74">
                  <c:v>-4.3936731107205622</c:v>
                </c:pt>
                <c:pt idx="75">
                  <c:v>-4.9939098660170638</c:v>
                </c:pt>
                <c:pt idx="76">
                  <c:v>-9.2220828105395167</c:v>
                </c:pt>
                <c:pt idx="77">
                  <c:v>-2.7397260273972579</c:v>
                </c:pt>
                <c:pt idx="78">
                  <c:v>-3.81679389312978</c:v>
                </c:pt>
                <c:pt idx="79">
                  <c:v>-6.9230769230769234</c:v>
                </c:pt>
                <c:pt idx="80">
                  <c:v>-6.1790668348045319</c:v>
                </c:pt>
                <c:pt idx="81">
                  <c:v>-9.1624508150646378</c:v>
                </c:pt>
                <c:pt idx="82">
                  <c:v>0.83102493074792938</c:v>
                </c:pt>
                <c:pt idx="83">
                  <c:v>-8.3950617283950582</c:v>
                </c:pt>
                <c:pt idx="84">
                  <c:v>0.26896180742334969</c:v>
                </c:pt>
                <c:pt idx="85">
                  <c:v>-2.2383146807109933</c:v>
                </c:pt>
                <c:pt idx="86">
                  <c:v>-1.4472777394900005</c:v>
                </c:pt>
                <c:pt idx="87">
                  <c:v>0.82840236686390878</c:v>
                </c:pt>
                <c:pt idx="88">
                  <c:v>-2.624671916010501</c:v>
                </c:pt>
                <c:pt idx="89">
                  <c:v>-5.8362369337979088</c:v>
                </c:pt>
                <c:pt idx="90">
                  <c:v>-4.3091334894613667</c:v>
                </c:pt>
                <c:pt idx="91">
                  <c:v>3.0343897505057269</c:v>
                </c:pt>
                <c:pt idx="92">
                  <c:v>4.4198895027624223</c:v>
                </c:pt>
                <c:pt idx="93">
                  <c:v>-9.0178058587018963</c:v>
                </c:pt>
                <c:pt idx="94">
                  <c:v>-3.5789473684210509</c:v>
                </c:pt>
                <c:pt idx="95">
                  <c:v>-4.466501240694793</c:v>
                </c:pt>
                <c:pt idx="96">
                  <c:v>6.8965517241379324</c:v>
                </c:pt>
                <c:pt idx="97">
                  <c:v>2.6109660574412556</c:v>
                </c:pt>
                <c:pt idx="98">
                  <c:v>0.33259423503327207</c:v>
                </c:pt>
                <c:pt idx="99">
                  <c:v>-4.4409199048374202</c:v>
                </c:pt>
                <c:pt idx="100">
                  <c:v>-2.8037383177570119</c:v>
                </c:pt>
                <c:pt idx="101">
                  <c:v>8.760107816711594</c:v>
                </c:pt>
                <c:pt idx="102">
                  <c:v>5.1200000000000045</c:v>
                </c:pt>
                <c:pt idx="103">
                  <c:v>-5.0359712230215905</c:v>
                </c:pt>
                <c:pt idx="104">
                  <c:v>0.55248618784529202</c:v>
                </c:pt>
                <c:pt idx="105">
                  <c:v>-1.4858841010401267</c:v>
                </c:pt>
                <c:pt idx="106">
                  <c:v>-5.8823529411764577</c:v>
                </c:pt>
                <c:pt idx="107">
                  <c:v>-7.635467980295557</c:v>
                </c:pt>
                <c:pt idx="108">
                  <c:v>4.1899441340782095</c:v>
                </c:pt>
                <c:pt idx="109">
                  <c:v>2.0932445290199873</c:v>
                </c:pt>
                <c:pt idx="110">
                  <c:v>-3.4770514603616132</c:v>
                </c:pt>
                <c:pt idx="111">
                  <c:v>1.1251758087201134</c:v>
                </c:pt>
                <c:pt idx="112">
                  <c:v>1.4345487148834335</c:v>
                </c:pt>
                <c:pt idx="113">
                  <c:v>-1.1668611435239165</c:v>
                </c:pt>
                <c:pt idx="114">
                  <c:v>3.6984352773826425</c:v>
                </c:pt>
                <c:pt idx="115">
                  <c:v>1.0989010989010972</c:v>
                </c:pt>
                <c:pt idx="116">
                  <c:v>-4.8919226393629094</c:v>
                </c:pt>
                <c:pt idx="117">
                  <c:v>-4.4831880448318735</c:v>
                </c:pt>
                <c:pt idx="118">
                  <c:v>-3.6740146960587889</c:v>
                </c:pt>
                <c:pt idx="119">
                  <c:v>-9.6108490566037776</c:v>
                </c:pt>
                <c:pt idx="120">
                  <c:v>-4.5676004872107292</c:v>
                </c:pt>
                <c:pt idx="121">
                  <c:v>-3.8997214484679574</c:v>
                </c:pt>
                <c:pt idx="122">
                  <c:v>1.2383900928792673</c:v>
                </c:pt>
                <c:pt idx="123">
                  <c:v>1.7587939698492534</c:v>
                </c:pt>
                <c:pt idx="124">
                  <c:v>-5.8736426456071129</c:v>
                </c:pt>
                <c:pt idx="125">
                  <c:v>-2.7133166726169282</c:v>
                </c:pt>
                <c:pt idx="126">
                  <c:v>-1.2773722627737276</c:v>
                </c:pt>
                <c:pt idx="127">
                  <c:v>-4.0582726326742851</c:v>
                </c:pt>
                <c:pt idx="128">
                  <c:v>-6.4655172413793132</c:v>
                </c:pt>
                <c:pt idx="129">
                  <c:v>-2.0223523150611973</c:v>
                </c:pt>
                <c:pt idx="130">
                  <c:v>-10.441176470588236</c:v>
                </c:pt>
                <c:pt idx="131">
                  <c:v>-1.5471167369901591</c:v>
                </c:pt>
                <c:pt idx="132">
                  <c:v>0.40887850467289882</c:v>
                </c:pt>
                <c:pt idx="133">
                  <c:v>-6.7738791423001974</c:v>
                </c:pt>
                <c:pt idx="134">
                  <c:v>-2.712700369913684</c:v>
                </c:pt>
                <c:pt idx="135">
                  <c:v>-3.4873583260680059</c:v>
                </c:pt>
                <c:pt idx="136">
                  <c:v>-0.69875776397516798</c:v>
                </c:pt>
                <c:pt idx="137">
                  <c:v>-3.4932221063607827</c:v>
                </c:pt>
                <c:pt idx="138">
                  <c:v>-2.2044088176352767</c:v>
                </c:pt>
                <c:pt idx="139">
                  <c:v>-3.9024390243902474</c:v>
                </c:pt>
                <c:pt idx="140">
                  <c:v>2.3084994753410353</c:v>
                </c:pt>
                <c:pt idx="141">
                  <c:v>4.0485829959514028</c:v>
                </c:pt>
                <c:pt idx="142">
                  <c:v>2.7586206896551753</c:v>
                </c:pt>
                <c:pt idx="143">
                  <c:v>-4.5758928571428585</c:v>
                </c:pt>
                <c:pt idx="144">
                  <c:v>2.5665399239543687</c:v>
                </c:pt>
                <c:pt idx="145">
                  <c:v>2.6405451448040926</c:v>
                </c:pt>
                <c:pt idx="146">
                  <c:v>6.1996280223196296E-2</c:v>
                </c:pt>
                <c:pt idx="147">
                  <c:v>-2.5333333333333385</c:v>
                </c:pt>
                <c:pt idx="148">
                  <c:v>1.3274336283185952</c:v>
                </c:pt>
                <c:pt idx="149">
                  <c:v>0.26525198938991479</c:v>
                </c:pt>
                <c:pt idx="150">
                  <c:v>0.94637223974763252</c:v>
                </c:pt>
                <c:pt idx="151">
                  <c:v>4.9800796812749004</c:v>
                </c:pt>
                <c:pt idx="152">
                  <c:v>-4.7464940668824109</c:v>
                </c:pt>
                <c:pt idx="153">
                  <c:v>-3.8588754134509329</c:v>
                </c:pt>
                <c:pt idx="154">
                  <c:v>2.5210084033613334</c:v>
                </c:pt>
                <c:pt idx="155">
                  <c:v>3.4869240348692552</c:v>
                </c:pt>
                <c:pt idx="156">
                  <c:v>-4.4792833146696571</c:v>
                </c:pt>
                <c:pt idx="157">
                  <c:v>12.311358220810172</c:v>
                </c:pt>
                <c:pt idx="158">
                  <c:v>-7.7976817702845116</c:v>
                </c:pt>
                <c:pt idx="159">
                  <c:v>-7.7902621722846384</c:v>
                </c:pt>
                <c:pt idx="160">
                  <c:v>6.2205466540999073</c:v>
                </c:pt>
                <c:pt idx="161">
                  <c:v>22.235294117647065</c:v>
                </c:pt>
                <c:pt idx="162">
                  <c:v>17.411764705882359</c:v>
                </c:pt>
                <c:pt idx="163">
                  <c:v>-5.8774139378673329</c:v>
                </c:pt>
                <c:pt idx="164">
                  <c:v>-8.1938325991189398</c:v>
                </c:pt>
                <c:pt idx="165">
                  <c:v>6.4080944350758839</c:v>
                </c:pt>
                <c:pt idx="166">
                  <c:v>7.9905063291139218</c:v>
                </c:pt>
                <c:pt idx="167">
                  <c:v>1.0092514718250565</c:v>
                </c:pt>
                <c:pt idx="168">
                  <c:v>3.5330261136712817</c:v>
                </c:pt>
                <c:pt idx="169">
                  <c:v>-4.5238095238095264</c:v>
                </c:pt>
                <c:pt idx="170">
                  <c:v>3.8543897216274159</c:v>
                </c:pt>
                <c:pt idx="171">
                  <c:v>8.0985915492957901</c:v>
                </c:pt>
                <c:pt idx="172">
                  <c:v>-2.7447392497712624</c:v>
                </c:pt>
                <c:pt idx="173">
                  <c:v>13.771377137713783</c:v>
                </c:pt>
                <c:pt idx="174">
                  <c:v>1.2957317073170727</c:v>
                </c:pt>
                <c:pt idx="175">
                  <c:v>2.8354080221300024</c:v>
                </c:pt>
                <c:pt idx="176">
                  <c:v>-4.7114252061248569</c:v>
                </c:pt>
                <c:pt idx="177">
                  <c:v>-4.5238095238095264</c:v>
                </c:pt>
                <c:pt idx="178">
                  <c:v>3.5522788203753306</c:v>
                </c:pt>
                <c:pt idx="179">
                  <c:v>-6.0083283759666752</c:v>
                </c:pt>
                <c:pt idx="180">
                  <c:v>1.0277492291880745</c:v>
                </c:pt>
                <c:pt idx="181">
                  <c:v>-10.798122065727696</c:v>
                </c:pt>
                <c:pt idx="182">
                  <c:v>3.036053130929794</c:v>
                </c:pt>
                <c:pt idx="183">
                  <c:v>2.3084025854108954</c:v>
                </c:pt>
                <c:pt idx="184">
                  <c:v>17.21044045676998</c:v>
                </c:pt>
                <c:pt idx="185">
                  <c:v>-5.1851851851851691</c:v>
                </c:pt>
                <c:pt idx="186">
                  <c:v>-9.6483318304779111</c:v>
                </c:pt>
                <c:pt idx="187">
                  <c:v>-3.2258064516128964</c:v>
                </c:pt>
                <c:pt idx="188">
                  <c:v>-2.6011560693641576</c:v>
                </c:pt>
                <c:pt idx="189">
                  <c:v>-0.51150895140665387</c:v>
                </c:pt>
                <c:pt idx="190">
                  <c:v>6.2328139321723164</c:v>
                </c:pt>
                <c:pt idx="191">
                  <c:v>-0.12626262626262355</c:v>
                </c:pt>
                <c:pt idx="192">
                  <c:v>1.7598343685300202</c:v>
                </c:pt>
                <c:pt idx="193">
                  <c:v>-5.7346454021038262</c:v>
                </c:pt>
                <c:pt idx="194">
                  <c:v>-8.0824088748018976</c:v>
                </c:pt>
                <c:pt idx="195">
                  <c:v>6.8775790921595608</c:v>
                </c:pt>
                <c:pt idx="196">
                  <c:v>2.372034956304613</c:v>
                </c:pt>
                <c:pt idx="197">
                  <c:v>0.28985507246376191</c:v>
                </c:pt>
                <c:pt idx="198">
                  <c:v>-6.5248226950354606</c:v>
                </c:pt>
                <c:pt idx="199">
                  <c:v>-8.6384976525821582</c:v>
                </c:pt>
                <c:pt idx="200">
                  <c:v>-1.8722466960352415</c:v>
                </c:pt>
                <c:pt idx="201">
                  <c:v>0.34246575342465024</c:v>
                </c:pt>
                <c:pt idx="202">
                  <c:v>10.775047258979212</c:v>
                </c:pt>
                <c:pt idx="203">
                  <c:v>-4.0397762585456825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2CB1-4B4C-A13F-0D5C060F66FD}"/>
            </c:ext>
          </c:extLst>
        </c:ser>
        <c:ser>
          <c:idx val="3"/>
          <c:order val="1"/>
          <c:tx>
            <c:v>Погрешность измерения объёма брака, 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4"/>
                </a:solidFill>
                <a:round/>
              </a:ln>
              <a:effectLst/>
            </c:spPr>
          </c:marker>
          <c:xVal>
            <c:numRef>
              <c:f>'Исх данные кор-ка'!$H$11:$H$214</c:f>
              <c:numCache>
                <c:formatCode>0.00</c:formatCode>
                <c:ptCount val="204"/>
                <c:pt idx="0">
                  <c:v>13.9</c:v>
                </c:pt>
                <c:pt idx="1">
                  <c:v>6.4</c:v>
                </c:pt>
                <c:pt idx="2">
                  <c:v>15.3</c:v>
                </c:pt>
                <c:pt idx="3">
                  <c:v>8.5</c:v>
                </c:pt>
                <c:pt idx="4">
                  <c:v>8.6</c:v>
                </c:pt>
                <c:pt idx="5">
                  <c:v>7.9</c:v>
                </c:pt>
                <c:pt idx="6">
                  <c:v>16.2</c:v>
                </c:pt>
                <c:pt idx="7">
                  <c:v>15.5</c:v>
                </c:pt>
                <c:pt idx="8">
                  <c:v>13.9</c:v>
                </c:pt>
                <c:pt idx="9">
                  <c:v>5.9</c:v>
                </c:pt>
                <c:pt idx="10">
                  <c:v>5.6</c:v>
                </c:pt>
                <c:pt idx="11">
                  <c:v>5.8</c:v>
                </c:pt>
                <c:pt idx="12">
                  <c:v>15.3</c:v>
                </c:pt>
                <c:pt idx="13">
                  <c:v>15</c:v>
                </c:pt>
                <c:pt idx="14">
                  <c:v>4.4000000000000004</c:v>
                </c:pt>
                <c:pt idx="15">
                  <c:v>17</c:v>
                </c:pt>
                <c:pt idx="16">
                  <c:v>9.49</c:v>
                </c:pt>
                <c:pt idx="17">
                  <c:v>7.7</c:v>
                </c:pt>
                <c:pt idx="18">
                  <c:v>14.8</c:v>
                </c:pt>
                <c:pt idx="19">
                  <c:v>17.3</c:v>
                </c:pt>
                <c:pt idx="20">
                  <c:v>6.9</c:v>
                </c:pt>
                <c:pt idx="21">
                  <c:v>12.2</c:v>
                </c:pt>
                <c:pt idx="22">
                  <c:v>13.7</c:v>
                </c:pt>
                <c:pt idx="23">
                  <c:v>8.3000000000000007</c:v>
                </c:pt>
                <c:pt idx="24">
                  <c:v>16.3</c:v>
                </c:pt>
                <c:pt idx="25">
                  <c:v>7.2</c:v>
                </c:pt>
                <c:pt idx="26">
                  <c:v>9.1999999999999993</c:v>
                </c:pt>
                <c:pt idx="27">
                  <c:v>14.4</c:v>
                </c:pt>
                <c:pt idx="28">
                  <c:v>9.5</c:v>
                </c:pt>
                <c:pt idx="29">
                  <c:v>9.5</c:v>
                </c:pt>
                <c:pt idx="30">
                  <c:v>8.6</c:v>
                </c:pt>
                <c:pt idx="31">
                  <c:v>7.9</c:v>
                </c:pt>
                <c:pt idx="32">
                  <c:v>17.7</c:v>
                </c:pt>
                <c:pt idx="33">
                  <c:v>17.7</c:v>
                </c:pt>
                <c:pt idx="34">
                  <c:v>9.1999999999999993</c:v>
                </c:pt>
                <c:pt idx="35">
                  <c:v>10.8</c:v>
                </c:pt>
                <c:pt idx="36">
                  <c:v>9.1</c:v>
                </c:pt>
                <c:pt idx="37">
                  <c:v>17.899999999999999</c:v>
                </c:pt>
                <c:pt idx="38">
                  <c:v>11.75</c:v>
                </c:pt>
                <c:pt idx="39">
                  <c:v>6.3</c:v>
                </c:pt>
                <c:pt idx="40">
                  <c:v>6.3</c:v>
                </c:pt>
                <c:pt idx="41">
                  <c:v>16.37</c:v>
                </c:pt>
                <c:pt idx="42">
                  <c:v>16.37</c:v>
                </c:pt>
                <c:pt idx="43">
                  <c:v>19.2</c:v>
                </c:pt>
                <c:pt idx="44">
                  <c:v>17.09</c:v>
                </c:pt>
                <c:pt idx="45">
                  <c:v>8.18</c:v>
                </c:pt>
                <c:pt idx="46">
                  <c:v>8.18</c:v>
                </c:pt>
                <c:pt idx="47">
                  <c:v>17.29</c:v>
                </c:pt>
                <c:pt idx="48">
                  <c:v>10.49</c:v>
                </c:pt>
                <c:pt idx="49">
                  <c:v>18.920000000000002</c:v>
                </c:pt>
                <c:pt idx="50">
                  <c:v>15.24</c:v>
                </c:pt>
                <c:pt idx="51">
                  <c:v>9.69</c:v>
                </c:pt>
                <c:pt idx="52">
                  <c:v>17.29</c:v>
                </c:pt>
                <c:pt idx="53">
                  <c:v>17.95</c:v>
                </c:pt>
                <c:pt idx="54">
                  <c:v>5.17</c:v>
                </c:pt>
                <c:pt idx="55">
                  <c:v>16.3</c:v>
                </c:pt>
                <c:pt idx="56">
                  <c:v>14.53</c:v>
                </c:pt>
                <c:pt idx="57">
                  <c:v>8.41</c:v>
                </c:pt>
                <c:pt idx="58">
                  <c:v>18.84</c:v>
                </c:pt>
                <c:pt idx="59">
                  <c:v>16.79</c:v>
                </c:pt>
                <c:pt idx="60">
                  <c:v>14.78</c:v>
                </c:pt>
                <c:pt idx="61">
                  <c:v>14.78</c:v>
                </c:pt>
                <c:pt idx="62">
                  <c:v>9.77</c:v>
                </c:pt>
                <c:pt idx="63">
                  <c:v>9.83</c:v>
                </c:pt>
                <c:pt idx="64">
                  <c:v>7.92</c:v>
                </c:pt>
                <c:pt idx="65">
                  <c:v>7.28</c:v>
                </c:pt>
                <c:pt idx="66">
                  <c:v>9.32</c:v>
                </c:pt>
                <c:pt idx="67">
                  <c:v>6.68</c:v>
                </c:pt>
                <c:pt idx="68">
                  <c:v>18.47</c:v>
                </c:pt>
                <c:pt idx="69">
                  <c:v>18.329999999999998</c:v>
                </c:pt>
                <c:pt idx="70">
                  <c:v>14.72</c:v>
                </c:pt>
                <c:pt idx="71">
                  <c:v>19.2</c:v>
                </c:pt>
                <c:pt idx="72">
                  <c:v>13.65</c:v>
                </c:pt>
                <c:pt idx="73">
                  <c:v>3.64</c:v>
                </c:pt>
                <c:pt idx="74">
                  <c:v>11.38</c:v>
                </c:pt>
                <c:pt idx="75">
                  <c:v>16.420000000000002</c:v>
                </c:pt>
                <c:pt idx="76">
                  <c:v>15.94</c:v>
                </c:pt>
                <c:pt idx="77">
                  <c:v>18.98</c:v>
                </c:pt>
                <c:pt idx="78">
                  <c:v>7.86</c:v>
                </c:pt>
                <c:pt idx="79">
                  <c:v>7.8</c:v>
                </c:pt>
                <c:pt idx="80">
                  <c:v>7.93</c:v>
                </c:pt>
                <c:pt idx="81">
                  <c:v>17.79</c:v>
                </c:pt>
                <c:pt idx="82">
                  <c:v>7.22</c:v>
                </c:pt>
                <c:pt idx="83">
                  <c:v>12.15</c:v>
                </c:pt>
                <c:pt idx="84">
                  <c:v>18.59</c:v>
                </c:pt>
                <c:pt idx="85">
                  <c:v>15.19</c:v>
                </c:pt>
                <c:pt idx="86">
                  <c:v>14.51</c:v>
                </c:pt>
                <c:pt idx="87">
                  <c:v>8.4499999999999993</c:v>
                </c:pt>
                <c:pt idx="88">
                  <c:v>15.24</c:v>
                </c:pt>
                <c:pt idx="89">
                  <c:v>11.48</c:v>
                </c:pt>
                <c:pt idx="90">
                  <c:v>21.35</c:v>
                </c:pt>
                <c:pt idx="91">
                  <c:v>14.83</c:v>
                </c:pt>
                <c:pt idx="92">
                  <c:v>7.24</c:v>
                </c:pt>
                <c:pt idx="93">
                  <c:v>17.41</c:v>
                </c:pt>
                <c:pt idx="94">
                  <c:v>9.5</c:v>
                </c:pt>
                <c:pt idx="95">
                  <c:v>8.06</c:v>
                </c:pt>
                <c:pt idx="96">
                  <c:v>10.73</c:v>
                </c:pt>
                <c:pt idx="97">
                  <c:v>7.66</c:v>
                </c:pt>
                <c:pt idx="98">
                  <c:v>9.02</c:v>
                </c:pt>
                <c:pt idx="99">
                  <c:v>12.61</c:v>
                </c:pt>
                <c:pt idx="100">
                  <c:v>8.56</c:v>
                </c:pt>
                <c:pt idx="101">
                  <c:v>14.84</c:v>
                </c:pt>
                <c:pt idx="102">
                  <c:v>18.75</c:v>
                </c:pt>
                <c:pt idx="103">
                  <c:v>6.95</c:v>
                </c:pt>
                <c:pt idx="104">
                  <c:v>9.0500000000000007</c:v>
                </c:pt>
                <c:pt idx="105">
                  <c:v>13.46</c:v>
                </c:pt>
                <c:pt idx="106">
                  <c:v>9.52</c:v>
                </c:pt>
                <c:pt idx="107">
                  <c:v>16.239999999999998</c:v>
                </c:pt>
                <c:pt idx="108">
                  <c:v>7.16</c:v>
                </c:pt>
                <c:pt idx="109">
                  <c:v>10.51</c:v>
                </c:pt>
                <c:pt idx="110">
                  <c:v>7.19</c:v>
                </c:pt>
                <c:pt idx="111">
                  <c:v>14.22</c:v>
                </c:pt>
                <c:pt idx="112">
                  <c:v>16.73</c:v>
                </c:pt>
                <c:pt idx="113">
                  <c:v>8.57</c:v>
                </c:pt>
                <c:pt idx="114">
                  <c:v>7.03</c:v>
                </c:pt>
                <c:pt idx="115">
                  <c:v>8.19</c:v>
                </c:pt>
                <c:pt idx="116">
                  <c:v>8.7899999999999991</c:v>
                </c:pt>
                <c:pt idx="117">
                  <c:v>8.0299999999999994</c:v>
                </c:pt>
                <c:pt idx="118">
                  <c:v>14.97</c:v>
                </c:pt>
                <c:pt idx="119">
                  <c:v>16.96</c:v>
                </c:pt>
                <c:pt idx="120">
                  <c:v>16.420000000000002</c:v>
                </c:pt>
                <c:pt idx="121">
                  <c:v>7.18</c:v>
                </c:pt>
                <c:pt idx="122">
                  <c:v>9.69</c:v>
                </c:pt>
                <c:pt idx="123">
                  <c:v>19.899999999999999</c:v>
                </c:pt>
                <c:pt idx="124">
                  <c:v>20.260000000000002</c:v>
                </c:pt>
                <c:pt idx="125">
                  <c:v>28.01</c:v>
                </c:pt>
                <c:pt idx="126">
                  <c:v>16.440000000000001</c:v>
                </c:pt>
                <c:pt idx="127">
                  <c:v>9.61</c:v>
                </c:pt>
                <c:pt idx="128">
                  <c:v>13.92</c:v>
                </c:pt>
                <c:pt idx="129">
                  <c:v>18.79</c:v>
                </c:pt>
                <c:pt idx="130">
                  <c:v>13.6</c:v>
                </c:pt>
                <c:pt idx="131">
                  <c:v>7.11</c:v>
                </c:pt>
                <c:pt idx="132">
                  <c:v>17.12</c:v>
                </c:pt>
                <c:pt idx="133">
                  <c:v>20.52</c:v>
                </c:pt>
                <c:pt idx="134">
                  <c:v>8.11</c:v>
                </c:pt>
                <c:pt idx="135">
                  <c:v>11.47</c:v>
                </c:pt>
                <c:pt idx="136">
                  <c:v>12.88</c:v>
                </c:pt>
                <c:pt idx="137">
                  <c:v>19.18</c:v>
                </c:pt>
                <c:pt idx="138">
                  <c:v>9.98</c:v>
                </c:pt>
                <c:pt idx="139">
                  <c:v>14.35</c:v>
                </c:pt>
                <c:pt idx="140">
                  <c:v>9.5299999999999994</c:v>
                </c:pt>
                <c:pt idx="141">
                  <c:v>9.8800000000000008</c:v>
                </c:pt>
                <c:pt idx="142">
                  <c:v>17.399999999999999</c:v>
                </c:pt>
                <c:pt idx="143">
                  <c:v>8.9600000000000009</c:v>
                </c:pt>
                <c:pt idx="144">
                  <c:v>10.52</c:v>
                </c:pt>
                <c:pt idx="145">
                  <c:v>11.74</c:v>
                </c:pt>
                <c:pt idx="146">
                  <c:v>16.13</c:v>
                </c:pt>
                <c:pt idx="147">
                  <c:v>7.5</c:v>
                </c:pt>
                <c:pt idx="148">
                  <c:v>9.0399999999999991</c:v>
                </c:pt>
                <c:pt idx="149">
                  <c:v>11.31</c:v>
                </c:pt>
                <c:pt idx="150">
                  <c:v>19.02</c:v>
                </c:pt>
                <c:pt idx="151">
                  <c:v>10.039999999999999</c:v>
                </c:pt>
                <c:pt idx="152">
                  <c:v>9.27</c:v>
                </c:pt>
                <c:pt idx="153">
                  <c:v>9.07</c:v>
                </c:pt>
                <c:pt idx="154">
                  <c:v>8.33</c:v>
                </c:pt>
                <c:pt idx="155">
                  <c:v>8.0299999999999994</c:v>
                </c:pt>
                <c:pt idx="156">
                  <c:v>8.93</c:v>
                </c:pt>
                <c:pt idx="157">
                  <c:v>12.59</c:v>
                </c:pt>
                <c:pt idx="158">
                  <c:v>9.49</c:v>
                </c:pt>
                <c:pt idx="159">
                  <c:v>13.35</c:v>
                </c:pt>
                <c:pt idx="160">
                  <c:v>10.61</c:v>
                </c:pt>
                <c:pt idx="161">
                  <c:v>8.5</c:v>
                </c:pt>
                <c:pt idx="162">
                  <c:v>8.5</c:v>
                </c:pt>
                <c:pt idx="163">
                  <c:v>11.91</c:v>
                </c:pt>
                <c:pt idx="164">
                  <c:v>11.35</c:v>
                </c:pt>
                <c:pt idx="165">
                  <c:v>11.86</c:v>
                </c:pt>
                <c:pt idx="166">
                  <c:v>12.64</c:v>
                </c:pt>
                <c:pt idx="167">
                  <c:v>11.89</c:v>
                </c:pt>
                <c:pt idx="168">
                  <c:v>6.51</c:v>
                </c:pt>
                <c:pt idx="169">
                  <c:v>12.6</c:v>
                </c:pt>
                <c:pt idx="170">
                  <c:v>14.01</c:v>
                </c:pt>
                <c:pt idx="171">
                  <c:v>17.04</c:v>
                </c:pt>
                <c:pt idx="172">
                  <c:v>10.93</c:v>
                </c:pt>
                <c:pt idx="173">
                  <c:v>11.11</c:v>
                </c:pt>
                <c:pt idx="174">
                  <c:v>13.12</c:v>
                </c:pt>
                <c:pt idx="175">
                  <c:v>14.46</c:v>
                </c:pt>
                <c:pt idx="176">
                  <c:v>8.49</c:v>
                </c:pt>
                <c:pt idx="177">
                  <c:v>12.6</c:v>
                </c:pt>
                <c:pt idx="178">
                  <c:v>14.92</c:v>
                </c:pt>
                <c:pt idx="179">
                  <c:v>16.809999999999999</c:v>
                </c:pt>
                <c:pt idx="180">
                  <c:v>9.73</c:v>
                </c:pt>
                <c:pt idx="181">
                  <c:v>14.91</c:v>
                </c:pt>
                <c:pt idx="182">
                  <c:v>10.54</c:v>
                </c:pt>
                <c:pt idx="183">
                  <c:v>10.83</c:v>
                </c:pt>
                <c:pt idx="184">
                  <c:v>12.26</c:v>
                </c:pt>
                <c:pt idx="185">
                  <c:v>9.4499999999999993</c:v>
                </c:pt>
                <c:pt idx="186">
                  <c:v>11.09</c:v>
                </c:pt>
                <c:pt idx="187">
                  <c:v>17.36</c:v>
                </c:pt>
                <c:pt idx="188">
                  <c:v>13.84</c:v>
                </c:pt>
                <c:pt idx="189">
                  <c:v>23.46</c:v>
                </c:pt>
                <c:pt idx="190">
                  <c:v>10.91</c:v>
                </c:pt>
                <c:pt idx="191">
                  <c:v>15.84</c:v>
                </c:pt>
                <c:pt idx="192">
                  <c:v>9.66</c:v>
                </c:pt>
                <c:pt idx="193">
                  <c:v>29.47</c:v>
                </c:pt>
                <c:pt idx="194">
                  <c:v>12.62</c:v>
                </c:pt>
                <c:pt idx="195">
                  <c:v>7.27</c:v>
                </c:pt>
                <c:pt idx="196" formatCode="General">
                  <c:v>8.01</c:v>
                </c:pt>
                <c:pt idx="197" formatCode="General">
                  <c:v>6.9</c:v>
                </c:pt>
                <c:pt idx="198" formatCode="General">
                  <c:v>7.05</c:v>
                </c:pt>
                <c:pt idx="199" formatCode="General">
                  <c:v>10.65</c:v>
                </c:pt>
                <c:pt idx="200" formatCode="General">
                  <c:v>9.08</c:v>
                </c:pt>
                <c:pt idx="201" formatCode="General">
                  <c:v>8.76</c:v>
                </c:pt>
                <c:pt idx="202" formatCode="General">
                  <c:v>10.58</c:v>
                </c:pt>
                <c:pt idx="203" formatCode="General">
                  <c:v>16.09</c:v>
                </c:pt>
              </c:numCache>
            </c:numRef>
          </c:xVal>
          <c:yVal>
            <c:numRef>
              <c:f>'Исх данные кор-ка'!$L$11:$L$214</c:f>
              <c:numCache>
                <c:formatCode>0.0</c:formatCode>
                <c:ptCount val="204"/>
                <c:pt idx="0">
                  <c:v>-5.0359712230215834</c:v>
                </c:pt>
                <c:pt idx="1">
                  <c:v>-10.937499999999998</c:v>
                </c:pt>
                <c:pt idx="2">
                  <c:v>-3.2679738562091507</c:v>
                </c:pt>
                <c:pt idx="3">
                  <c:v>-3.5294117647058822</c:v>
                </c:pt>
                <c:pt idx="4">
                  <c:v>-2.3255813953488373</c:v>
                </c:pt>
                <c:pt idx="5">
                  <c:v>0</c:v>
                </c:pt>
                <c:pt idx="6">
                  <c:v>-6.7901234567901243</c:v>
                </c:pt>
                <c:pt idx="7">
                  <c:v>-1.8709677419354835</c:v>
                </c:pt>
                <c:pt idx="8">
                  <c:v>-6.4748201438848918</c:v>
                </c:pt>
                <c:pt idx="9">
                  <c:v>0</c:v>
                </c:pt>
                <c:pt idx="10">
                  <c:v>-3.5714285714285721</c:v>
                </c:pt>
                <c:pt idx="11">
                  <c:v>0</c:v>
                </c:pt>
                <c:pt idx="12">
                  <c:v>-7.8431372549019605</c:v>
                </c:pt>
                <c:pt idx="13">
                  <c:v>-10</c:v>
                </c:pt>
                <c:pt idx="14">
                  <c:v>-4.5454545454545459</c:v>
                </c:pt>
                <c:pt idx="15">
                  <c:v>-5.8823529411764701</c:v>
                </c:pt>
                <c:pt idx="16">
                  <c:v>-3.8988408851422558</c:v>
                </c:pt>
                <c:pt idx="17">
                  <c:v>-12.987012987012985</c:v>
                </c:pt>
                <c:pt idx="18">
                  <c:v>-6.0810810810810807</c:v>
                </c:pt>
                <c:pt idx="19">
                  <c:v>-2.8901734104046244</c:v>
                </c:pt>
                <c:pt idx="20">
                  <c:v>-5.7971014492753623</c:v>
                </c:pt>
                <c:pt idx="21">
                  <c:v>-6.557377049180328</c:v>
                </c:pt>
                <c:pt idx="22">
                  <c:v>-0.72992700729927018</c:v>
                </c:pt>
                <c:pt idx="23">
                  <c:v>-7.2289156626506017</c:v>
                </c:pt>
                <c:pt idx="24">
                  <c:v>1.8404907975460116</c:v>
                </c:pt>
                <c:pt idx="25">
                  <c:v>-6.9444444444444446</c:v>
                </c:pt>
                <c:pt idx="26">
                  <c:v>0</c:v>
                </c:pt>
                <c:pt idx="27">
                  <c:v>-2.7777777777777777</c:v>
                </c:pt>
                <c:pt idx="28">
                  <c:v>-1.0526315789473681</c:v>
                </c:pt>
                <c:pt idx="29">
                  <c:v>-3.1578947368421053</c:v>
                </c:pt>
                <c:pt idx="30">
                  <c:v>1.1627906976744184</c:v>
                </c:pt>
                <c:pt idx="31">
                  <c:v>-2.5316455696202529</c:v>
                </c:pt>
                <c:pt idx="32">
                  <c:v>-0.56497175141242928</c:v>
                </c:pt>
                <c:pt idx="33">
                  <c:v>-4.519774011299436</c:v>
                </c:pt>
                <c:pt idx="34">
                  <c:v>0</c:v>
                </c:pt>
                <c:pt idx="35">
                  <c:v>2.7777777777777777</c:v>
                </c:pt>
                <c:pt idx="36">
                  <c:v>-1.098901098901099</c:v>
                </c:pt>
                <c:pt idx="37">
                  <c:v>-4.8044692737430168</c:v>
                </c:pt>
                <c:pt idx="38">
                  <c:v>-0.17021276595744697</c:v>
                </c:pt>
                <c:pt idx="39">
                  <c:v>-2.8571428571428581</c:v>
                </c:pt>
                <c:pt idx="40">
                  <c:v>-8.8888888888888911</c:v>
                </c:pt>
                <c:pt idx="41">
                  <c:v>-2.6267562614538789</c:v>
                </c:pt>
                <c:pt idx="42">
                  <c:v>-2.6267562614538789</c:v>
                </c:pt>
                <c:pt idx="43">
                  <c:v>-1.4062500000000002</c:v>
                </c:pt>
                <c:pt idx="44">
                  <c:v>3.0427150380339381</c:v>
                </c:pt>
                <c:pt idx="45">
                  <c:v>-0.85574572127139359</c:v>
                </c:pt>
                <c:pt idx="46">
                  <c:v>-0.85574572127139359</c:v>
                </c:pt>
                <c:pt idx="47">
                  <c:v>-1.6772700983227296</c:v>
                </c:pt>
                <c:pt idx="48">
                  <c:v>-4.6711153479504279</c:v>
                </c:pt>
                <c:pt idx="49">
                  <c:v>-5.4968287526427062</c:v>
                </c:pt>
                <c:pt idx="50">
                  <c:v>0</c:v>
                </c:pt>
                <c:pt idx="51">
                  <c:v>-1.1351909184726521</c:v>
                </c:pt>
                <c:pt idx="52">
                  <c:v>-5.7836899942163091</c:v>
                </c:pt>
                <c:pt idx="53">
                  <c:v>0.38997214484679704</c:v>
                </c:pt>
                <c:pt idx="54">
                  <c:v>0.38684719535783402</c:v>
                </c:pt>
                <c:pt idx="55">
                  <c:v>-2.0245398773006138</c:v>
                </c:pt>
                <c:pt idx="56">
                  <c:v>-0.96352374397797746</c:v>
                </c:pt>
                <c:pt idx="57">
                  <c:v>0.23781212841854923</c:v>
                </c:pt>
                <c:pt idx="58">
                  <c:v>-5.3078556263269683E-2</c:v>
                </c:pt>
                <c:pt idx="59">
                  <c:v>-0.89338892197736697</c:v>
                </c:pt>
                <c:pt idx="60">
                  <c:v>0.67658998646820034</c:v>
                </c:pt>
                <c:pt idx="61">
                  <c:v>1.623815967523681</c:v>
                </c:pt>
                <c:pt idx="62">
                  <c:v>-5.1177072671443193</c:v>
                </c:pt>
                <c:pt idx="63">
                  <c:v>-8.8504577822990864</c:v>
                </c:pt>
                <c:pt idx="64">
                  <c:v>-3.4090909090909096</c:v>
                </c:pt>
                <c:pt idx="65">
                  <c:v>-5.0824175824175821</c:v>
                </c:pt>
                <c:pt idx="66">
                  <c:v>0.10729613733905573</c:v>
                </c:pt>
                <c:pt idx="67">
                  <c:v>-4.7904191616766472</c:v>
                </c:pt>
                <c:pt idx="68">
                  <c:v>-1.4076881429344885</c:v>
                </c:pt>
                <c:pt idx="69">
                  <c:v>-6.8194217130387358</c:v>
                </c:pt>
                <c:pt idx="70">
                  <c:v>-9.1032608695652169</c:v>
                </c:pt>
                <c:pt idx="71">
                  <c:v>-1.1979166666666665</c:v>
                </c:pt>
                <c:pt idx="72">
                  <c:v>-7.4725274725274708</c:v>
                </c:pt>
                <c:pt idx="73">
                  <c:v>-4.9450549450549453</c:v>
                </c:pt>
                <c:pt idx="74">
                  <c:v>-1.0544815465729349</c:v>
                </c:pt>
                <c:pt idx="75">
                  <c:v>-1.0353227771010971</c:v>
                </c:pt>
                <c:pt idx="76">
                  <c:v>0.12547051442910892</c:v>
                </c:pt>
                <c:pt idx="77">
                  <c:v>1.6332982086406747</c:v>
                </c:pt>
                <c:pt idx="78">
                  <c:v>-1.3994910941475824</c:v>
                </c:pt>
                <c:pt idx="79">
                  <c:v>-3.2051282051282057</c:v>
                </c:pt>
                <c:pt idx="80">
                  <c:v>-11.097099621689788</c:v>
                </c:pt>
                <c:pt idx="81">
                  <c:v>-2.5857223159078133</c:v>
                </c:pt>
                <c:pt idx="82">
                  <c:v>-2.3545706371191142</c:v>
                </c:pt>
                <c:pt idx="83">
                  <c:v>-3.0452674897119336</c:v>
                </c:pt>
                <c:pt idx="84">
                  <c:v>-1.3986013986013981</c:v>
                </c:pt>
                <c:pt idx="85">
                  <c:v>1.1191573403554971</c:v>
                </c:pt>
                <c:pt idx="86">
                  <c:v>4.341833218470021</c:v>
                </c:pt>
                <c:pt idx="87">
                  <c:v>0</c:v>
                </c:pt>
                <c:pt idx="88">
                  <c:v>-6.0367454068241466</c:v>
                </c:pt>
                <c:pt idx="89">
                  <c:v>0.43554006968641101</c:v>
                </c:pt>
                <c:pt idx="90">
                  <c:v>-3.9344262295081971</c:v>
                </c:pt>
                <c:pt idx="91">
                  <c:v>-3.1018206338503029</c:v>
                </c:pt>
                <c:pt idx="92">
                  <c:v>-0.41436464088397745</c:v>
                </c:pt>
                <c:pt idx="93">
                  <c:v>-0.40206777713957498</c:v>
                </c:pt>
                <c:pt idx="94">
                  <c:v>-1.0526315789473684</c:v>
                </c:pt>
                <c:pt idx="95">
                  <c:v>-1.6129032258064515</c:v>
                </c:pt>
                <c:pt idx="96">
                  <c:v>0</c:v>
                </c:pt>
                <c:pt idx="97">
                  <c:v>-4.1775456919060057</c:v>
                </c:pt>
                <c:pt idx="98">
                  <c:v>-0.44345898004434597</c:v>
                </c:pt>
                <c:pt idx="99">
                  <c:v>0.63441712926248983</c:v>
                </c:pt>
                <c:pt idx="100">
                  <c:v>1.6355140186915889</c:v>
                </c:pt>
                <c:pt idx="101">
                  <c:v>3.0997304582210243</c:v>
                </c:pt>
                <c:pt idx="102">
                  <c:v>2.5599999999999996</c:v>
                </c:pt>
                <c:pt idx="103">
                  <c:v>-2.1582733812949639</c:v>
                </c:pt>
                <c:pt idx="104">
                  <c:v>1.4364640883977899</c:v>
                </c:pt>
                <c:pt idx="105">
                  <c:v>1.5601783060921244</c:v>
                </c:pt>
                <c:pt idx="106">
                  <c:v>0.52521008403361369</c:v>
                </c:pt>
                <c:pt idx="107">
                  <c:v>1.9704433497536948</c:v>
                </c:pt>
                <c:pt idx="108">
                  <c:v>-0.13966480446927365</c:v>
                </c:pt>
                <c:pt idx="109">
                  <c:v>-1.0466222645099903</c:v>
                </c:pt>
                <c:pt idx="110">
                  <c:v>-5.006954102920723</c:v>
                </c:pt>
                <c:pt idx="111">
                  <c:v>0.632911392405063</c:v>
                </c:pt>
                <c:pt idx="112">
                  <c:v>-3.8852361028093236</c:v>
                </c:pt>
                <c:pt idx="113">
                  <c:v>0.46674445740956738</c:v>
                </c:pt>
                <c:pt idx="114">
                  <c:v>-0.85348506401137969</c:v>
                </c:pt>
                <c:pt idx="115">
                  <c:v>-2.3199023199023201</c:v>
                </c:pt>
                <c:pt idx="116">
                  <c:v>-2.2753128555176341</c:v>
                </c:pt>
                <c:pt idx="117">
                  <c:v>-0.62266500622665033</c:v>
                </c:pt>
                <c:pt idx="118">
                  <c:v>-4.5424181696726791</c:v>
                </c:pt>
                <c:pt idx="119">
                  <c:v>-14.033018867924527</c:v>
                </c:pt>
                <c:pt idx="120">
                  <c:v>-1.278928136419001</c:v>
                </c:pt>
                <c:pt idx="121">
                  <c:v>0</c:v>
                </c:pt>
                <c:pt idx="122">
                  <c:v>-5.056759545923633</c:v>
                </c:pt>
                <c:pt idx="123">
                  <c:v>0.85427135678391963</c:v>
                </c:pt>
                <c:pt idx="124">
                  <c:v>-12.586377097729514</c:v>
                </c:pt>
                <c:pt idx="125">
                  <c:v>5.0339164584077114</c:v>
                </c:pt>
                <c:pt idx="126">
                  <c:v>-1.5815085158150837</c:v>
                </c:pt>
                <c:pt idx="127">
                  <c:v>-0.62434963579604574</c:v>
                </c:pt>
                <c:pt idx="128">
                  <c:v>-5.7471264367816097</c:v>
                </c:pt>
                <c:pt idx="129">
                  <c:v>-1.3304949441192124</c:v>
                </c:pt>
                <c:pt idx="130">
                  <c:v>-6.6176470588235299</c:v>
                </c:pt>
                <c:pt idx="131">
                  <c:v>-1.1251758087201125</c:v>
                </c:pt>
                <c:pt idx="132">
                  <c:v>-2.4532710280373839</c:v>
                </c:pt>
                <c:pt idx="133">
                  <c:v>-4.1423001949317735</c:v>
                </c:pt>
                <c:pt idx="134">
                  <c:v>-3.3292231812577064</c:v>
                </c:pt>
                <c:pt idx="135">
                  <c:v>-8.7183958151700158E-2</c:v>
                </c:pt>
                <c:pt idx="136">
                  <c:v>-0.54347826086956474</c:v>
                </c:pt>
                <c:pt idx="137">
                  <c:v>-4.9530761209593326</c:v>
                </c:pt>
                <c:pt idx="138">
                  <c:v>-1.002004008016032</c:v>
                </c:pt>
                <c:pt idx="139">
                  <c:v>-5.9930313588850179</c:v>
                </c:pt>
                <c:pt idx="140">
                  <c:v>0.41972717733473164</c:v>
                </c:pt>
                <c:pt idx="141">
                  <c:v>0</c:v>
                </c:pt>
                <c:pt idx="142">
                  <c:v>0</c:v>
                </c:pt>
                <c:pt idx="143">
                  <c:v>-3.2366071428571432</c:v>
                </c:pt>
                <c:pt idx="144">
                  <c:v>1.1406844106463878</c:v>
                </c:pt>
                <c:pt idx="145">
                  <c:v>-2.6405451448040886</c:v>
                </c:pt>
                <c:pt idx="146">
                  <c:v>2.7278363298202106</c:v>
                </c:pt>
                <c:pt idx="147">
                  <c:v>-7.9999999999999991</c:v>
                </c:pt>
                <c:pt idx="148">
                  <c:v>0</c:v>
                </c:pt>
                <c:pt idx="149">
                  <c:v>-7.5154730327144117</c:v>
                </c:pt>
                <c:pt idx="150">
                  <c:v>-0.68349106203995791</c:v>
                </c:pt>
                <c:pt idx="151">
                  <c:v>4.4820717131474108</c:v>
                </c:pt>
                <c:pt idx="152">
                  <c:v>-14.131607335490829</c:v>
                </c:pt>
                <c:pt idx="153">
                  <c:v>0.99228224917309804</c:v>
                </c:pt>
                <c:pt idx="154">
                  <c:v>0</c:v>
                </c:pt>
                <c:pt idx="155">
                  <c:v>0</c:v>
                </c:pt>
                <c:pt idx="156">
                  <c:v>-2.2396416573348268</c:v>
                </c:pt>
                <c:pt idx="157">
                  <c:v>-0.47656870532168383</c:v>
                </c:pt>
                <c:pt idx="158">
                  <c:v>-3.688092729188619</c:v>
                </c:pt>
                <c:pt idx="159">
                  <c:v>-1.2734082397003774</c:v>
                </c:pt>
                <c:pt idx="160">
                  <c:v>0</c:v>
                </c:pt>
                <c:pt idx="161">
                  <c:v>2.4705882352941173</c:v>
                </c:pt>
                <c:pt idx="162">
                  <c:v>0</c:v>
                </c:pt>
                <c:pt idx="163">
                  <c:v>0</c:v>
                </c:pt>
                <c:pt idx="164">
                  <c:v>-3.4361233480176216</c:v>
                </c:pt>
                <c:pt idx="165">
                  <c:v>1.1804384485666106</c:v>
                </c:pt>
                <c:pt idx="166">
                  <c:v>-4.3512658227848098</c:v>
                </c:pt>
                <c:pt idx="167">
                  <c:v>-3.8687973086627423</c:v>
                </c:pt>
                <c:pt idx="168">
                  <c:v>-1.228878648233487</c:v>
                </c:pt>
                <c:pt idx="169">
                  <c:v>-3.3333333333333339</c:v>
                </c:pt>
                <c:pt idx="170">
                  <c:v>0.71377587437544598</c:v>
                </c:pt>
                <c:pt idx="171">
                  <c:v>9.3896713615023479</c:v>
                </c:pt>
                <c:pt idx="172">
                  <c:v>0.18298261665141816</c:v>
                </c:pt>
                <c:pt idx="173">
                  <c:v>4.2304230423042304</c:v>
                </c:pt>
                <c:pt idx="174">
                  <c:v>-5.6402439024390238</c:v>
                </c:pt>
                <c:pt idx="175">
                  <c:v>-5.6016597510373449</c:v>
                </c:pt>
                <c:pt idx="176">
                  <c:v>-2.4734982332155475</c:v>
                </c:pt>
                <c:pt idx="177">
                  <c:v>-3.3333333333333339</c:v>
                </c:pt>
                <c:pt idx="178">
                  <c:v>0</c:v>
                </c:pt>
                <c:pt idx="179">
                  <c:v>-2.7959547888161809</c:v>
                </c:pt>
                <c:pt idx="180">
                  <c:v>-1.3360739979445015</c:v>
                </c:pt>
                <c:pt idx="181">
                  <c:v>-5.7008718980549977</c:v>
                </c:pt>
                <c:pt idx="182">
                  <c:v>-1.1385199240986716</c:v>
                </c:pt>
                <c:pt idx="183">
                  <c:v>-3.8781163434903037</c:v>
                </c:pt>
                <c:pt idx="184">
                  <c:v>-0.24469820554649291</c:v>
                </c:pt>
                <c:pt idx="185">
                  <c:v>-0.42328042328042315</c:v>
                </c:pt>
                <c:pt idx="186">
                  <c:v>0.63119927862939595</c:v>
                </c:pt>
                <c:pt idx="187">
                  <c:v>-2.4193548387096775</c:v>
                </c:pt>
                <c:pt idx="188">
                  <c:v>0</c:v>
                </c:pt>
                <c:pt idx="189">
                  <c:v>-0.85251491901108278</c:v>
                </c:pt>
                <c:pt idx="190">
                  <c:v>-2.1081576535288726</c:v>
                </c:pt>
                <c:pt idx="191">
                  <c:v>2.0833333333333339</c:v>
                </c:pt>
                <c:pt idx="192">
                  <c:v>3.9337474120082816</c:v>
                </c:pt>
                <c:pt idx="193">
                  <c:v>1.1876484560570075</c:v>
                </c:pt>
                <c:pt idx="194">
                  <c:v>-0.55467511885895415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-0.5673758865248224</c:v>
                </c:pt>
                <c:pt idx="199">
                  <c:v>0</c:v>
                </c:pt>
                <c:pt idx="200">
                  <c:v>-5.0660792951541849</c:v>
                </c:pt>
                <c:pt idx="201">
                  <c:v>-1.5981735159817354</c:v>
                </c:pt>
                <c:pt idx="202">
                  <c:v>-0.56710775047258943</c:v>
                </c:pt>
                <c:pt idx="203">
                  <c:v>0.12430080795525184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2CB1-4B4C-A13F-0D5C060F66FD}"/>
            </c:ext>
          </c:extLst>
        </c:ser>
        <c:ser>
          <c:idx val="0"/>
          <c:order val="2"/>
          <c:tx>
            <c:v>Погрешность измерения объёма штабеля, 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12700">
                <a:solidFill>
                  <a:schemeClr val="tx1"/>
                </a:solidFill>
                <a:round/>
              </a:ln>
              <a:effectLst/>
            </c:spPr>
          </c:marker>
          <c:trendline>
            <c:spPr>
              <a:ln w="15875" cap="rnd">
                <a:solidFill>
                  <a:schemeClr val="tx1"/>
                </a:solidFill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'Исх данные кор-ка'!$H$11:$H$214</c:f>
              <c:numCache>
                <c:formatCode>0.00</c:formatCode>
                <c:ptCount val="204"/>
                <c:pt idx="0">
                  <c:v>13.9</c:v>
                </c:pt>
                <c:pt idx="1">
                  <c:v>6.4</c:v>
                </c:pt>
                <c:pt idx="2">
                  <c:v>15.3</c:v>
                </c:pt>
                <c:pt idx="3">
                  <c:v>8.5</c:v>
                </c:pt>
                <c:pt idx="4">
                  <c:v>8.6</c:v>
                </c:pt>
                <c:pt idx="5">
                  <c:v>7.9</c:v>
                </c:pt>
                <c:pt idx="6">
                  <c:v>16.2</c:v>
                </c:pt>
                <c:pt idx="7">
                  <c:v>15.5</c:v>
                </c:pt>
                <c:pt idx="8">
                  <c:v>13.9</c:v>
                </c:pt>
                <c:pt idx="9">
                  <c:v>5.9</c:v>
                </c:pt>
                <c:pt idx="10">
                  <c:v>5.6</c:v>
                </c:pt>
                <c:pt idx="11">
                  <c:v>5.8</c:v>
                </c:pt>
                <c:pt idx="12">
                  <c:v>15.3</c:v>
                </c:pt>
                <c:pt idx="13">
                  <c:v>15</c:v>
                </c:pt>
                <c:pt idx="14">
                  <c:v>4.4000000000000004</c:v>
                </c:pt>
                <c:pt idx="15">
                  <c:v>17</c:v>
                </c:pt>
                <c:pt idx="16">
                  <c:v>9.49</c:v>
                </c:pt>
                <c:pt idx="17">
                  <c:v>7.7</c:v>
                </c:pt>
                <c:pt idx="18">
                  <c:v>14.8</c:v>
                </c:pt>
                <c:pt idx="19">
                  <c:v>17.3</c:v>
                </c:pt>
                <c:pt idx="20">
                  <c:v>6.9</c:v>
                </c:pt>
                <c:pt idx="21">
                  <c:v>12.2</c:v>
                </c:pt>
                <c:pt idx="22">
                  <c:v>13.7</c:v>
                </c:pt>
                <c:pt idx="23">
                  <c:v>8.3000000000000007</c:v>
                </c:pt>
                <c:pt idx="24">
                  <c:v>16.3</c:v>
                </c:pt>
                <c:pt idx="25">
                  <c:v>7.2</c:v>
                </c:pt>
                <c:pt idx="26">
                  <c:v>9.1999999999999993</c:v>
                </c:pt>
                <c:pt idx="27">
                  <c:v>14.4</c:v>
                </c:pt>
                <c:pt idx="28">
                  <c:v>9.5</c:v>
                </c:pt>
                <c:pt idx="29">
                  <c:v>9.5</c:v>
                </c:pt>
                <c:pt idx="30">
                  <c:v>8.6</c:v>
                </c:pt>
                <c:pt idx="31">
                  <c:v>7.9</c:v>
                </c:pt>
                <c:pt idx="32">
                  <c:v>17.7</c:v>
                </c:pt>
                <c:pt idx="33">
                  <c:v>17.7</c:v>
                </c:pt>
                <c:pt idx="34">
                  <c:v>9.1999999999999993</c:v>
                </c:pt>
                <c:pt idx="35">
                  <c:v>10.8</c:v>
                </c:pt>
                <c:pt idx="36">
                  <c:v>9.1</c:v>
                </c:pt>
                <c:pt idx="37">
                  <c:v>17.899999999999999</c:v>
                </c:pt>
                <c:pt idx="38">
                  <c:v>11.75</c:v>
                </c:pt>
                <c:pt idx="39">
                  <c:v>6.3</c:v>
                </c:pt>
                <c:pt idx="40">
                  <c:v>6.3</c:v>
                </c:pt>
                <c:pt idx="41">
                  <c:v>16.37</c:v>
                </c:pt>
                <c:pt idx="42">
                  <c:v>16.37</c:v>
                </c:pt>
                <c:pt idx="43">
                  <c:v>19.2</c:v>
                </c:pt>
                <c:pt idx="44">
                  <c:v>17.09</c:v>
                </c:pt>
                <c:pt idx="45">
                  <c:v>8.18</c:v>
                </c:pt>
                <c:pt idx="46">
                  <c:v>8.18</c:v>
                </c:pt>
                <c:pt idx="47">
                  <c:v>17.29</c:v>
                </c:pt>
                <c:pt idx="48">
                  <c:v>10.49</c:v>
                </c:pt>
                <c:pt idx="49">
                  <c:v>18.920000000000002</c:v>
                </c:pt>
                <c:pt idx="50">
                  <c:v>15.24</c:v>
                </c:pt>
                <c:pt idx="51">
                  <c:v>9.69</c:v>
                </c:pt>
                <c:pt idx="52">
                  <c:v>17.29</c:v>
                </c:pt>
                <c:pt idx="53">
                  <c:v>17.95</c:v>
                </c:pt>
                <c:pt idx="54">
                  <c:v>5.17</c:v>
                </c:pt>
                <c:pt idx="55">
                  <c:v>16.3</c:v>
                </c:pt>
                <c:pt idx="56">
                  <c:v>14.53</c:v>
                </c:pt>
                <c:pt idx="57">
                  <c:v>8.41</c:v>
                </c:pt>
                <c:pt idx="58">
                  <c:v>18.84</c:v>
                </c:pt>
                <c:pt idx="59">
                  <c:v>16.79</c:v>
                </c:pt>
                <c:pt idx="60">
                  <c:v>14.78</c:v>
                </c:pt>
                <c:pt idx="61">
                  <c:v>14.78</c:v>
                </c:pt>
                <c:pt idx="62">
                  <c:v>9.77</c:v>
                </c:pt>
                <c:pt idx="63">
                  <c:v>9.83</c:v>
                </c:pt>
                <c:pt idx="64">
                  <c:v>7.92</c:v>
                </c:pt>
                <c:pt idx="65">
                  <c:v>7.28</c:v>
                </c:pt>
                <c:pt idx="66">
                  <c:v>9.32</c:v>
                </c:pt>
                <c:pt idx="67">
                  <c:v>6.68</c:v>
                </c:pt>
                <c:pt idx="68">
                  <c:v>18.47</c:v>
                </c:pt>
                <c:pt idx="69">
                  <c:v>18.329999999999998</c:v>
                </c:pt>
                <c:pt idx="70">
                  <c:v>14.72</c:v>
                </c:pt>
                <c:pt idx="71">
                  <c:v>19.2</c:v>
                </c:pt>
                <c:pt idx="72">
                  <c:v>13.65</c:v>
                </c:pt>
                <c:pt idx="73">
                  <c:v>3.64</c:v>
                </c:pt>
                <c:pt idx="74">
                  <c:v>11.38</c:v>
                </c:pt>
                <c:pt idx="75">
                  <c:v>16.420000000000002</c:v>
                </c:pt>
                <c:pt idx="76">
                  <c:v>15.94</c:v>
                </c:pt>
                <c:pt idx="77">
                  <c:v>18.98</c:v>
                </c:pt>
                <c:pt idx="78">
                  <c:v>7.86</c:v>
                </c:pt>
                <c:pt idx="79">
                  <c:v>7.8</c:v>
                </c:pt>
                <c:pt idx="80">
                  <c:v>7.93</c:v>
                </c:pt>
                <c:pt idx="81">
                  <c:v>17.79</c:v>
                </c:pt>
                <c:pt idx="82">
                  <c:v>7.22</c:v>
                </c:pt>
                <c:pt idx="83">
                  <c:v>12.15</c:v>
                </c:pt>
                <c:pt idx="84">
                  <c:v>18.59</c:v>
                </c:pt>
                <c:pt idx="85">
                  <c:v>15.19</c:v>
                </c:pt>
                <c:pt idx="86">
                  <c:v>14.51</c:v>
                </c:pt>
                <c:pt idx="87">
                  <c:v>8.4499999999999993</c:v>
                </c:pt>
                <c:pt idx="88">
                  <c:v>15.24</c:v>
                </c:pt>
                <c:pt idx="89">
                  <c:v>11.48</c:v>
                </c:pt>
                <c:pt idx="90">
                  <c:v>21.35</c:v>
                </c:pt>
                <c:pt idx="91">
                  <c:v>14.83</c:v>
                </c:pt>
                <c:pt idx="92">
                  <c:v>7.24</c:v>
                </c:pt>
                <c:pt idx="93">
                  <c:v>17.41</c:v>
                </c:pt>
                <c:pt idx="94">
                  <c:v>9.5</c:v>
                </c:pt>
                <c:pt idx="95">
                  <c:v>8.06</c:v>
                </c:pt>
                <c:pt idx="96">
                  <c:v>10.73</c:v>
                </c:pt>
                <c:pt idx="97">
                  <c:v>7.66</c:v>
                </c:pt>
                <c:pt idx="98">
                  <c:v>9.02</c:v>
                </c:pt>
                <c:pt idx="99">
                  <c:v>12.61</c:v>
                </c:pt>
                <c:pt idx="100">
                  <c:v>8.56</c:v>
                </c:pt>
                <c:pt idx="101">
                  <c:v>14.84</c:v>
                </c:pt>
                <c:pt idx="102">
                  <c:v>18.75</c:v>
                </c:pt>
                <c:pt idx="103">
                  <c:v>6.95</c:v>
                </c:pt>
                <c:pt idx="104">
                  <c:v>9.0500000000000007</c:v>
                </c:pt>
                <c:pt idx="105">
                  <c:v>13.46</c:v>
                </c:pt>
                <c:pt idx="106">
                  <c:v>9.52</c:v>
                </c:pt>
                <c:pt idx="107">
                  <c:v>16.239999999999998</c:v>
                </c:pt>
                <c:pt idx="108">
                  <c:v>7.16</c:v>
                </c:pt>
                <c:pt idx="109">
                  <c:v>10.51</c:v>
                </c:pt>
                <c:pt idx="110">
                  <c:v>7.19</c:v>
                </c:pt>
                <c:pt idx="111">
                  <c:v>14.22</c:v>
                </c:pt>
                <c:pt idx="112">
                  <c:v>16.73</c:v>
                </c:pt>
                <c:pt idx="113">
                  <c:v>8.57</c:v>
                </c:pt>
                <c:pt idx="114">
                  <c:v>7.03</c:v>
                </c:pt>
                <c:pt idx="115">
                  <c:v>8.19</c:v>
                </c:pt>
                <c:pt idx="116">
                  <c:v>8.7899999999999991</c:v>
                </c:pt>
                <c:pt idx="117">
                  <c:v>8.0299999999999994</c:v>
                </c:pt>
                <c:pt idx="118">
                  <c:v>14.97</c:v>
                </c:pt>
                <c:pt idx="119">
                  <c:v>16.96</c:v>
                </c:pt>
                <c:pt idx="120">
                  <c:v>16.420000000000002</c:v>
                </c:pt>
                <c:pt idx="121">
                  <c:v>7.18</c:v>
                </c:pt>
                <c:pt idx="122">
                  <c:v>9.69</c:v>
                </c:pt>
                <c:pt idx="123">
                  <c:v>19.899999999999999</c:v>
                </c:pt>
                <c:pt idx="124">
                  <c:v>20.260000000000002</c:v>
                </c:pt>
                <c:pt idx="125">
                  <c:v>28.01</c:v>
                </c:pt>
                <c:pt idx="126">
                  <c:v>16.440000000000001</c:v>
                </c:pt>
                <c:pt idx="127">
                  <c:v>9.61</c:v>
                </c:pt>
                <c:pt idx="128">
                  <c:v>13.92</c:v>
                </c:pt>
                <c:pt idx="129">
                  <c:v>18.79</c:v>
                </c:pt>
                <c:pt idx="130">
                  <c:v>13.6</c:v>
                </c:pt>
                <c:pt idx="131">
                  <c:v>7.11</c:v>
                </c:pt>
                <c:pt idx="132">
                  <c:v>17.12</c:v>
                </c:pt>
                <c:pt idx="133">
                  <c:v>20.52</c:v>
                </c:pt>
                <c:pt idx="134">
                  <c:v>8.11</c:v>
                </c:pt>
                <c:pt idx="135">
                  <c:v>11.47</c:v>
                </c:pt>
                <c:pt idx="136">
                  <c:v>12.88</c:v>
                </c:pt>
                <c:pt idx="137">
                  <c:v>19.18</c:v>
                </c:pt>
                <c:pt idx="138">
                  <c:v>9.98</c:v>
                </c:pt>
                <c:pt idx="139">
                  <c:v>14.35</c:v>
                </c:pt>
                <c:pt idx="140">
                  <c:v>9.5299999999999994</c:v>
                </c:pt>
                <c:pt idx="141">
                  <c:v>9.8800000000000008</c:v>
                </c:pt>
                <c:pt idx="142">
                  <c:v>17.399999999999999</c:v>
                </c:pt>
                <c:pt idx="143">
                  <c:v>8.9600000000000009</c:v>
                </c:pt>
                <c:pt idx="144">
                  <c:v>10.52</c:v>
                </c:pt>
                <c:pt idx="145">
                  <c:v>11.74</c:v>
                </c:pt>
                <c:pt idx="146">
                  <c:v>16.13</c:v>
                </c:pt>
                <c:pt idx="147">
                  <c:v>7.5</c:v>
                </c:pt>
                <c:pt idx="148">
                  <c:v>9.0399999999999991</c:v>
                </c:pt>
                <c:pt idx="149">
                  <c:v>11.31</c:v>
                </c:pt>
                <c:pt idx="150">
                  <c:v>19.02</c:v>
                </c:pt>
                <c:pt idx="151">
                  <c:v>10.039999999999999</c:v>
                </c:pt>
                <c:pt idx="152">
                  <c:v>9.27</c:v>
                </c:pt>
                <c:pt idx="153">
                  <c:v>9.07</c:v>
                </c:pt>
                <c:pt idx="154">
                  <c:v>8.33</c:v>
                </c:pt>
                <c:pt idx="155">
                  <c:v>8.0299999999999994</c:v>
                </c:pt>
                <c:pt idx="156">
                  <c:v>8.93</c:v>
                </c:pt>
                <c:pt idx="157">
                  <c:v>12.59</c:v>
                </c:pt>
                <c:pt idx="158">
                  <c:v>9.49</c:v>
                </c:pt>
                <c:pt idx="159">
                  <c:v>13.35</c:v>
                </c:pt>
                <c:pt idx="160">
                  <c:v>10.61</c:v>
                </c:pt>
                <c:pt idx="161">
                  <c:v>8.5</c:v>
                </c:pt>
                <c:pt idx="162">
                  <c:v>8.5</c:v>
                </c:pt>
                <c:pt idx="163">
                  <c:v>11.91</c:v>
                </c:pt>
                <c:pt idx="164">
                  <c:v>11.35</c:v>
                </c:pt>
                <c:pt idx="165">
                  <c:v>11.86</c:v>
                </c:pt>
                <c:pt idx="166">
                  <c:v>12.64</c:v>
                </c:pt>
                <c:pt idx="167">
                  <c:v>11.89</c:v>
                </c:pt>
                <c:pt idx="168">
                  <c:v>6.51</c:v>
                </c:pt>
                <c:pt idx="169">
                  <c:v>12.6</c:v>
                </c:pt>
                <c:pt idx="170">
                  <c:v>14.01</c:v>
                </c:pt>
                <c:pt idx="171">
                  <c:v>17.04</c:v>
                </c:pt>
                <c:pt idx="172">
                  <c:v>10.93</c:v>
                </c:pt>
                <c:pt idx="173">
                  <c:v>11.11</c:v>
                </c:pt>
                <c:pt idx="174">
                  <c:v>13.12</c:v>
                </c:pt>
                <c:pt idx="175">
                  <c:v>14.46</c:v>
                </c:pt>
                <c:pt idx="176">
                  <c:v>8.49</c:v>
                </c:pt>
                <c:pt idx="177">
                  <c:v>12.6</c:v>
                </c:pt>
                <c:pt idx="178">
                  <c:v>14.92</c:v>
                </c:pt>
                <c:pt idx="179">
                  <c:v>16.809999999999999</c:v>
                </c:pt>
                <c:pt idx="180">
                  <c:v>9.73</c:v>
                </c:pt>
                <c:pt idx="181">
                  <c:v>14.91</c:v>
                </c:pt>
                <c:pt idx="182">
                  <c:v>10.54</c:v>
                </c:pt>
                <c:pt idx="183">
                  <c:v>10.83</c:v>
                </c:pt>
                <c:pt idx="184">
                  <c:v>12.26</c:v>
                </c:pt>
                <c:pt idx="185">
                  <c:v>9.4499999999999993</c:v>
                </c:pt>
                <c:pt idx="186">
                  <c:v>11.09</c:v>
                </c:pt>
                <c:pt idx="187">
                  <c:v>17.36</c:v>
                </c:pt>
                <c:pt idx="188">
                  <c:v>13.84</c:v>
                </c:pt>
                <c:pt idx="189">
                  <c:v>23.46</c:v>
                </c:pt>
                <c:pt idx="190">
                  <c:v>10.91</c:v>
                </c:pt>
                <c:pt idx="191">
                  <c:v>15.84</c:v>
                </c:pt>
                <c:pt idx="192">
                  <c:v>9.66</c:v>
                </c:pt>
                <c:pt idx="193">
                  <c:v>29.47</c:v>
                </c:pt>
                <c:pt idx="194">
                  <c:v>12.62</c:v>
                </c:pt>
                <c:pt idx="195">
                  <c:v>7.27</c:v>
                </c:pt>
                <c:pt idx="196" formatCode="General">
                  <c:v>8.01</c:v>
                </c:pt>
                <c:pt idx="197" formatCode="General">
                  <c:v>6.9</c:v>
                </c:pt>
                <c:pt idx="198" formatCode="General">
                  <c:v>7.05</c:v>
                </c:pt>
                <c:pt idx="199" formatCode="General">
                  <c:v>10.65</c:v>
                </c:pt>
                <c:pt idx="200" formatCode="General">
                  <c:v>9.08</c:v>
                </c:pt>
                <c:pt idx="201" formatCode="General">
                  <c:v>8.76</c:v>
                </c:pt>
                <c:pt idx="202" formatCode="General">
                  <c:v>10.58</c:v>
                </c:pt>
                <c:pt idx="203" formatCode="General">
                  <c:v>16.09</c:v>
                </c:pt>
              </c:numCache>
            </c:numRef>
          </c:xVal>
          <c:yVal>
            <c:numRef>
              <c:f>'Исх данные кор-ка'!$K$11:$K$214</c:f>
              <c:numCache>
                <c:formatCode>0.0</c:formatCode>
                <c:ptCount val="204"/>
                <c:pt idx="0">
                  <c:v>-0.71942446043165209</c:v>
                </c:pt>
                <c:pt idx="1">
                  <c:v>-3.1250000000000027</c:v>
                </c:pt>
                <c:pt idx="2">
                  <c:v>-5.228758169934645</c:v>
                </c:pt>
                <c:pt idx="3">
                  <c:v>-2.3529411764705799</c:v>
                </c:pt>
                <c:pt idx="4">
                  <c:v>16.279069767441865</c:v>
                </c:pt>
                <c:pt idx="5">
                  <c:v>3.7974683544303658</c:v>
                </c:pt>
                <c:pt idx="6">
                  <c:v>-12.345679012345681</c:v>
                </c:pt>
                <c:pt idx="7">
                  <c:v>0.64516129032257841</c:v>
                </c:pt>
                <c:pt idx="8">
                  <c:v>-2.1582733812949688</c:v>
                </c:pt>
                <c:pt idx="9">
                  <c:v>5.0847457627118615</c:v>
                </c:pt>
                <c:pt idx="10">
                  <c:v>-17.857142857142858</c:v>
                </c:pt>
                <c:pt idx="11">
                  <c:v>5.1724137931034457</c:v>
                </c:pt>
                <c:pt idx="12">
                  <c:v>3.9215686274509776</c:v>
                </c:pt>
                <c:pt idx="13">
                  <c:v>-1.3333333333333286</c:v>
                </c:pt>
                <c:pt idx="14">
                  <c:v>27.272727272727256</c:v>
                </c:pt>
                <c:pt idx="15">
                  <c:v>-4.1176470588235254</c:v>
                </c:pt>
                <c:pt idx="16">
                  <c:v>1.8967334035827157</c:v>
                </c:pt>
                <c:pt idx="17">
                  <c:v>-2.5974025974025996</c:v>
                </c:pt>
                <c:pt idx="18">
                  <c:v>-7.4324324324324413</c:v>
                </c:pt>
                <c:pt idx="19">
                  <c:v>-6.936416184971093</c:v>
                </c:pt>
                <c:pt idx="20">
                  <c:v>-13.04347826086957</c:v>
                </c:pt>
                <c:pt idx="21">
                  <c:v>13.934426229508206</c:v>
                </c:pt>
                <c:pt idx="22">
                  <c:v>-3.6496350364963508</c:v>
                </c:pt>
                <c:pt idx="23">
                  <c:v>1.2048192771084292</c:v>
                </c:pt>
                <c:pt idx="24">
                  <c:v>-20.245398773006137</c:v>
                </c:pt>
                <c:pt idx="25">
                  <c:v>2.7777777777777799</c:v>
                </c:pt>
                <c:pt idx="26">
                  <c:v>-5.4347826086956523</c:v>
                </c:pt>
                <c:pt idx="27">
                  <c:v>11.805555555555562</c:v>
                </c:pt>
                <c:pt idx="28">
                  <c:v>-3.1578947368421129</c:v>
                </c:pt>
                <c:pt idx="29">
                  <c:v>-12.631578947368412</c:v>
                </c:pt>
                <c:pt idx="30">
                  <c:v>4.6511627906976782</c:v>
                </c:pt>
                <c:pt idx="31">
                  <c:v>-5.0632911392405102</c:v>
                </c:pt>
                <c:pt idx="32">
                  <c:v>-16.949152542372882</c:v>
                </c:pt>
                <c:pt idx="33">
                  <c:v>-9.0395480225988596</c:v>
                </c:pt>
                <c:pt idx="34">
                  <c:v>-8.6956521739130324</c:v>
                </c:pt>
                <c:pt idx="35">
                  <c:v>1.8518518518518452</c:v>
                </c:pt>
                <c:pt idx="36">
                  <c:v>-16.483516483516482</c:v>
                </c:pt>
                <c:pt idx="37">
                  <c:v>-1.6759776536312692</c:v>
                </c:pt>
                <c:pt idx="38">
                  <c:v>-10.638297872340425</c:v>
                </c:pt>
                <c:pt idx="39">
                  <c:v>-3.1746031746031771</c:v>
                </c:pt>
                <c:pt idx="40">
                  <c:v>-3.1746031746031771</c:v>
                </c:pt>
                <c:pt idx="41">
                  <c:v>3.1765424557116653</c:v>
                </c:pt>
                <c:pt idx="42">
                  <c:v>3.1765424557116653</c:v>
                </c:pt>
                <c:pt idx="43">
                  <c:v>-2.7083333333333313</c:v>
                </c:pt>
                <c:pt idx="44">
                  <c:v>2.7501462843768221</c:v>
                </c:pt>
                <c:pt idx="45">
                  <c:v>-3.0562347188264063</c:v>
                </c:pt>
                <c:pt idx="46">
                  <c:v>-3.0562347188264063</c:v>
                </c:pt>
                <c:pt idx="47">
                  <c:v>-6.3620589936379286</c:v>
                </c:pt>
                <c:pt idx="48">
                  <c:v>5.5290753098188752</c:v>
                </c:pt>
                <c:pt idx="49">
                  <c:v>-9.7251585623678825</c:v>
                </c:pt>
                <c:pt idx="50">
                  <c:v>-10.958005249343831</c:v>
                </c:pt>
                <c:pt idx="51">
                  <c:v>-22.084623323013414</c:v>
                </c:pt>
                <c:pt idx="52">
                  <c:v>6.8247541931752451</c:v>
                </c:pt>
                <c:pt idx="53">
                  <c:v>-4.0111420612813307</c:v>
                </c:pt>
                <c:pt idx="54">
                  <c:v>7.3500967117988374</c:v>
                </c:pt>
                <c:pt idx="55">
                  <c:v>-7.6073619631901845</c:v>
                </c:pt>
                <c:pt idx="56">
                  <c:v>-1.2388162422573967</c:v>
                </c:pt>
                <c:pt idx="57">
                  <c:v>5.7074910820451894</c:v>
                </c:pt>
                <c:pt idx="58">
                  <c:v>-15.65817409766454</c:v>
                </c:pt>
                <c:pt idx="59">
                  <c:v>-8.9338892197736754</c:v>
                </c:pt>
                <c:pt idx="60">
                  <c:v>7.510148849797031</c:v>
                </c:pt>
                <c:pt idx="61">
                  <c:v>2.7740189445196224</c:v>
                </c:pt>
                <c:pt idx="62">
                  <c:v>2.1494370522006228</c:v>
                </c:pt>
                <c:pt idx="63">
                  <c:v>-2.7466937945066081</c:v>
                </c:pt>
                <c:pt idx="64">
                  <c:v>-8.2070707070707112</c:v>
                </c:pt>
                <c:pt idx="65">
                  <c:v>0.27472527472526886</c:v>
                </c:pt>
                <c:pt idx="66">
                  <c:v>-9.3347639484978657</c:v>
                </c:pt>
                <c:pt idx="67">
                  <c:v>4.9401197604790434</c:v>
                </c:pt>
                <c:pt idx="68">
                  <c:v>-6.6594477531131595</c:v>
                </c:pt>
                <c:pt idx="69">
                  <c:v>-9.0016366612111227</c:v>
                </c:pt>
                <c:pt idx="70">
                  <c:v>2.6494565217391219</c:v>
                </c:pt>
                <c:pt idx="71">
                  <c:v>-7.9687499999999885</c:v>
                </c:pt>
                <c:pt idx="72">
                  <c:v>-9.3040293040292994</c:v>
                </c:pt>
                <c:pt idx="73">
                  <c:v>15.934065934065925</c:v>
                </c:pt>
                <c:pt idx="74">
                  <c:v>-4.3936731107205622</c:v>
                </c:pt>
                <c:pt idx="75">
                  <c:v>-4.9939098660170638</c:v>
                </c:pt>
                <c:pt idx="76">
                  <c:v>-9.2220828105395167</c:v>
                </c:pt>
                <c:pt idx="77">
                  <c:v>-2.7397260273972579</c:v>
                </c:pt>
                <c:pt idx="78">
                  <c:v>-3.81679389312978</c:v>
                </c:pt>
                <c:pt idx="79">
                  <c:v>-6.9230769230769234</c:v>
                </c:pt>
                <c:pt idx="80">
                  <c:v>-6.1790668348045319</c:v>
                </c:pt>
                <c:pt idx="81">
                  <c:v>-9.1624508150646378</c:v>
                </c:pt>
                <c:pt idx="82">
                  <c:v>0.83102493074792938</c:v>
                </c:pt>
                <c:pt idx="83">
                  <c:v>-8.3950617283950582</c:v>
                </c:pt>
                <c:pt idx="84">
                  <c:v>0.26896180742334969</c:v>
                </c:pt>
                <c:pt idx="85">
                  <c:v>-2.2383146807109933</c:v>
                </c:pt>
                <c:pt idx="86">
                  <c:v>-1.4472777394900005</c:v>
                </c:pt>
                <c:pt idx="87">
                  <c:v>0.82840236686390878</c:v>
                </c:pt>
                <c:pt idx="88">
                  <c:v>-2.624671916010501</c:v>
                </c:pt>
                <c:pt idx="89">
                  <c:v>-5.8362369337979088</c:v>
                </c:pt>
                <c:pt idx="90">
                  <c:v>-4.3091334894613667</c:v>
                </c:pt>
                <c:pt idx="91">
                  <c:v>3.0343897505057269</c:v>
                </c:pt>
                <c:pt idx="92">
                  <c:v>4.4198895027624223</c:v>
                </c:pt>
                <c:pt idx="93">
                  <c:v>-9.0178058587018963</c:v>
                </c:pt>
                <c:pt idx="94">
                  <c:v>-3.5789473684210509</c:v>
                </c:pt>
                <c:pt idx="95">
                  <c:v>-4.466501240694793</c:v>
                </c:pt>
                <c:pt idx="96">
                  <c:v>6.8965517241379324</c:v>
                </c:pt>
                <c:pt idx="97">
                  <c:v>2.6109660574412556</c:v>
                </c:pt>
                <c:pt idx="98">
                  <c:v>0.33259423503327207</c:v>
                </c:pt>
                <c:pt idx="99">
                  <c:v>-4.4409199048374202</c:v>
                </c:pt>
                <c:pt idx="100">
                  <c:v>-2.8037383177570119</c:v>
                </c:pt>
                <c:pt idx="101">
                  <c:v>8.760107816711594</c:v>
                </c:pt>
                <c:pt idx="102">
                  <c:v>5.1200000000000045</c:v>
                </c:pt>
                <c:pt idx="103">
                  <c:v>-5.0359712230215905</c:v>
                </c:pt>
                <c:pt idx="104">
                  <c:v>0.55248618784529202</c:v>
                </c:pt>
                <c:pt idx="105">
                  <c:v>-1.4858841010401267</c:v>
                </c:pt>
                <c:pt idx="106">
                  <c:v>-5.8823529411764577</c:v>
                </c:pt>
                <c:pt idx="107">
                  <c:v>-7.635467980295557</c:v>
                </c:pt>
                <c:pt idx="108">
                  <c:v>4.1899441340782095</c:v>
                </c:pt>
                <c:pt idx="109">
                  <c:v>2.0932445290199873</c:v>
                </c:pt>
                <c:pt idx="110">
                  <c:v>-3.4770514603616132</c:v>
                </c:pt>
                <c:pt idx="111">
                  <c:v>1.1251758087201134</c:v>
                </c:pt>
                <c:pt idx="112">
                  <c:v>1.4345487148834335</c:v>
                </c:pt>
                <c:pt idx="113">
                  <c:v>-1.1668611435239165</c:v>
                </c:pt>
                <c:pt idx="114">
                  <c:v>3.6984352773826425</c:v>
                </c:pt>
                <c:pt idx="115">
                  <c:v>1.0989010989010972</c:v>
                </c:pt>
                <c:pt idx="116">
                  <c:v>-4.8919226393629094</c:v>
                </c:pt>
                <c:pt idx="117">
                  <c:v>-4.4831880448318735</c:v>
                </c:pt>
                <c:pt idx="118">
                  <c:v>-3.6740146960587889</c:v>
                </c:pt>
                <c:pt idx="119">
                  <c:v>-9.6108490566037776</c:v>
                </c:pt>
                <c:pt idx="120">
                  <c:v>-4.5676004872107292</c:v>
                </c:pt>
                <c:pt idx="121">
                  <c:v>-3.8997214484679574</c:v>
                </c:pt>
                <c:pt idx="122">
                  <c:v>1.2383900928792673</c:v>
                </c:pt>
                <c:pt idx="123">
                  <c:v>1.7587939698492534</c:v>
                </c:pt>
                <c:pt idx="124">
                  <c:v>-5.8736426456071129</c:v>
                </c:pt>
                <c:pt idx="125">
                  <c:v>-2.7133166726169282</c:v>
                </c:pt>
                <c:pt idx="126">
                  <c:v>-1.2773722627737276</c:v>
                </c:pt>
                <c:pt idx="127">
                  <c:v>-4.0582726326742851</c:v>
                </c:pt>
                <c:pt idx="128">
                  <c:v>-6.4655172413793132</c:v>
                </c:pt>
                <c:pt idx="129">
                  <c:v>-2.0223523150611973</c:v>
                </c:pt>
                <c:pt idx="130">
                  <c:v>-10.441176470588236</c:v>
                </c:pt>
                <c:pt idx="131">
                  <c:v>-1.5471167369901591</c:v>
                </c:pt>
                <c:pt idx="132">
                  <c:v>0.40887850467289882</c:v>
                </c:pt>
                <c:pt idx="133">
                  <c:v>-6.7738791423001974</c:v>
                </c:pt>
                <c:pt idx="134">
                  <c:v>-2.712700369913684</c:v>
                </c:pt>
                <c:pt idx="135">
                  <c:v>-3.4873583260680059</c:v>
                </c:pt>
                <c:pt idx="136">
                  <c:v>-0.69875776397516798</c:v>
                </c:pt>
                <c:pt idx="137">
                  <c:v>-3.4932221063607827</c:v>
                </c:pt>
                <c:pt idx="138">
                  <c:v>-2.2044088176352767</c:v>
                </c:pt>
                <c:pt idx="139">
                  <c:v>-3.9024390243902474</c:v>
                </c:pt>
                <c:pt idx="140">
                  <c:v>2.3084994753410353</c:v>
                </c:pt>
                <c:pt idx="141">
                  <c:v>4.0485829959514028</c:v>
                </c:pt>
                <c:pt idx="142">
                  <c:v>2.7586206896551753</c:v>
                </c:pt>
                <c:pt idx="143">
                  <c:v>-4.5758928571428585</c:v>
                </c:pt>
                <c:pt idx="144">
                  <c:v>2.5665399239543687</c:v>
                </c:pt>
                <c:pt idx="145">
                  <c:v>2.6405451448040926</c:v>
                </c:pt>
                <c:pt idx="146">
                  <c:v>6.1996280223196296E-2</c:v>
                </c:pt>
                <c:pt idx="147">
                  <c:v>-2.5333333333333385</c:v>
                </c:pt>
                <c:pt idx="148">
                  <c:v>1.3274336283185952</c:v>
                </c:pt>
                <c:pt idx="149">
                  <c:v>0.26525198938991479</c:v>
                </c:pt>
                <c:pt idx="150">
                  <c:v>0.94637223974763252</c:v>
                </c:pt>
                <c:pt idx="151">
                  <c:v>4.9800796812749004</c:v>
                </c:pt>
                <c:pt idx="152">
                  <c:v>-4.7464940668824109</c:v>
                </c:pt>
                <c:pt idx="153">
                  <c:v>-3.8588754134509329</c:v>
                </c:pt>
                <c:pt idx="154">
                  <c:v>2.5210084033613334</c:v>
                </c:pt>
                <c:pt idx="155">
                  <c:v>3.4869240348692552</c:v>
                </c:pt>
                <c:pt idx="156">
                  <c:v>-4.4792833146696571</c:v>
                </c:pt>
                <c:pt idx="157">
                  <c:v>12.311358220810172</c:v>
                </c:pt>
                <c:pt idx="158">
                  <c:v>-7.7976817702845116</c:v>
                </c:pt>
                <c:pt idx="159">
                  <c:v>-7.7902621722846384</c:v>
                </c:pt>
                <c:pt idx="160">
                  <c:v>6.2205466540999073</c:v>
                </c:pt>
                <c:pt idx="161">
                  <c:v>22.235294117647065</c:v>
                </c:pt>
                <c:pt idx="162">
                  <c:v>17.411764705882359</c:v>
                </c:pt>
                <c:pt idx="163">
                  <c:v>-5.8774139378673329</c:v>
                </c:pt>
                <c:pt idx="164">
                  <c:v>-8.1938325991189398</c:v>
                </c:pt>
                <c:pt idx="165">
                  <c:v>6.4080944350758839</c:v>
                </c:pt>
                <c:pt idx="166">
                  <c:v>7.9905063291139218</c:v>
                </c:pt>
                <c:pt idx="167">
                  <c:v>1.0092514718250565</c:v>
                </c:pt>
                <c:pt idx="168">
                  <c:v>3.5330261136712817</c:v>
                </c:pt>
                <c:pt idx="169">
                  <c:v>-4.5238095238095264</c:v>
                </c:pt>
                <c:pt idx="170">
                  <c:v>3.8543897216274159</c:v>
                </c:pt>
                <c:pt idx="171">
                  <c:v>8.0985915492957901</c:v>
                </c:pt>
                <c:pt idx="172">
                  <c:v>-2.7447392497712624</c:v>
                </c:pt>
                <c:pt idx="173">
                  <c:v>13.771377137713783</c:v>
                </c:pt>
                <c:pt idx="174">
                  <c:v>1.2957317073170727</c:v>
                </c:pt>
                <c:pt idx="175">
                  <c:v>2.8354080221300024</c:v>
                </c:pt>
                <c:pt idx="176">
                  <c:v>-4.7114252061248569</c:v>
                </c:pt>
                <c:pt idx="177">
                  <c:v>-4.5238095238095264</c:v>
                </c:pt>
                <c:pt idx="178">
                  <c:v>3.5522788203753306</c:v>
                </c:pt>
                <c:pt idx="179">
                  <c:v>-6.0083283759666752</c:v>
                </c:pt>
                <c:pt idx="180">
                  <c:v>1.0277492291880745</c:v>
                </c:pt>
                <c:pt idx="181">
                  <c:v>-10.798122065727696</c:v>
                </c:pt>
                <c:pt idx="182">
                  <c:v>3.036053130929794</c:v>
                </c:pt>
                <c:pt idx="183">
                  <c:v>2.3084025854108954</c:v>
                </c:pt>
                <c:pt idx="184">
                  <c:v>17.21044045676998</c:v>
                </c:pt>
                <c:pt idx="185">
                  <c:v>-5.1851851851851691</c:v>
                </c:pt>
                <c:pt idx="186">
                  <c:v>-9.6483318304779111</c:v>
                </c:pt>
                <c:pt idx="187">
                  <c:v>-3.2258064516128964</c:v>
                </c:pt>
                <c:pt idx="188">
                  <c:v>-2.6011560693641576</c:v>
                </c:pt>
                <c:pt idx="189">
                  <c:v>-0.51150895140665387</c:v>
                </c:pt>
                <c:pt idx="190">
                  <c:v>6.2328139321723164</c:v>
                </c:pt>
                <c:pt idx="191">
                  <c:v>-0.12626262626262355</c:v>
                </c:pt>
                <c:pt idx="192">
                  <c:v>1.7598343685300202</c:v>
                </c:pt>
                <c:pt idx="193">
                  <c:v>-5.7346454021038262</c:v>
                </c:pt>
                <c:pt idx="194">
                  <c:v>-8.0824088748018976</c:v>
                </c:pt>
                <c:pt idx="195">
                  <c:v>6.8775790921595608</c:v>
                </c:pt>
                <c:pt idx="196">
                  <c:v>2.372034956304613</c:v>
                </c:pt>
                <c:pt idx="197">
                  <c:v>0.28985507246376191</c:v>
                </c:pt>
                <c:pt idx="198">
                  <c:v>-6.5248226950354606</c:v>
                </c:pt>
                <c:pt idx="199">
                  <c:v>-8.6384976525821582</c:v>
                </c:pt>
                <c:pt idx="200">
                  <c:v>-1.8722466960352415</c:v>
                </c:pt>
                <c:pt idx="201">
                  <c:v>0.34246575342465024</c:v>
                </c:pt>
                <c:pt idx="202">
                  <c:v>10.775047258979212</c:v>
                </c:pt>
                <c:pt idx="203">
                  <c:v>-4.0397762585456825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2CB1-4B4C-A13F-0D5C060F66FD}"/>
            </c:ext>
          </c:extLst>
        </c:ser>
        <c:ser>
          <c:idx val="1"/>
          <c:order val="3"/>
          <c:tx>
            <c:v>Погрешность измерения объёма брака, %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8"/>
            <c:spPr>
              <a:solidFill>
                <a:srgbClr val="CCFFCC"/>
              </a:solidFill>
              <a:ln w="15875">
                <a:solidFill>
                  <a:schemeClr val="tx1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6">
                    <a:lumMod val="75000"/>
                  </a:schemeClr>
                </a:solidFill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'Исх данные кор-ка'!$H$11:$H$214</c:f>
              <c:numCache>
                <c:formatCode>0.00</c:formatCode>
                <c:ptCount val="204"/>
                <c:pt idx="0">
                  <c:v>13.9</c:v>
                </c:pt>
                <c:pt idx="1">
                  <c:v>6.4</c:v>
                </c:pt>
                <c:pt idx="2">
                  <c:v>15.3</c:v>
                </c:pt>
                <c:pt idx="3">
                  <c:v>8.5</c:v>
                </c:pt>
                <c:pt idx="4">
                  <c:v>8.6</c:v>
                </c:pt>
                <c:pt idx="5">
                  <c:v>7.9</c:v>
                </c:pt>
                <c:pt idx="6">
                  <c:v>16.2</c:v>
                </c:pt>
                <c:pt idx="7">
                  <c:v>15.5</c:v>
                </c:pt>
                <c:pt idx="8">
                  <c:v>13.9</c:v>
                </c:pt>
                <c:pt idx="9">
                  <c:v>5.9</c:v>
                </c:pt>
                <c:pt idx="10">
                  <c:v>5.6</c:v>
                </c:pt>
                <c:pt idx="11">
                  <c:v>5.8</c:v>
                </c:pt>
                <c:pt idx="12">
                  <c:v>15.3</c:v>
                </c:pt>
                <c:pt idx="13">
                  <c:v>15</c:v>
                </c:pt>
                <c:pt idx="14">
                  <c:v>4.4000000000000004</c:v>
                </c:pt>
                <c:pt idx="15">
                  <c:v>17</c:v>
                </c:pt>
                <c:pt idx="16">
                  <c:v>9.49</c:v>
                </c:pt>
                <c:pt idx="17">
                  <c:v>7.7</c:v>
                </c:pt>
                <c:pt idx="18">
                  <c:v>14.8</c:v>
                </c:pt>
                <c:pt idx="19">
                  <c:v>17.3</c:v>
                </c:pt>
                <c:pt idx="20">
                  <c:v>6.9</c:v>
                </c:pt>
                <c:pt idx="21">
                  <c:v>12.2</c:v>
                </c:pt>
                <c:pt idx="22">
                  <c:v>13.7</c:v>
                </c:pt>
                <c:pt idx="23">
                  <c:v>8.3000000000000007</c:v>
                </c:pt>
                <c:pt idx="24">
                  <c:v>16.3</c:v>
                </c:pt>
                <c:pt idx="25">
                  <c:v>7.2</c:v>
                </c:pt>
                <c:pt idx="26">
                  <c:v>9.1999999999999993</c:v>
                </c:pt>
                <c:pt idx="27">
                  <c:v>14.4</c:v>
                </c:pt>
                <c:pt idx="28">
                  <c:v>9.5</c:v>
                </c:pt>
                <c:pt idx="29">
                  <c:v>9.5</c:v>
                </c:pt>
                <c:pt idx="30">
                  <c:v>8.6</c:v>
                </c:pt>
                <c:pt idx="31">
                  <c:v>7.9</c:v>
                </c:pt>
                <c:pt idx="32">
                  <c:v>17.7</c:v>
                </c:pt>
                <c:pt idx="33">
                  <c:v>17.7</c:v>
                </c:pt>
                <c:pt idx="34">
                  <c:v>9.1999999999999993</c:v>
                </c:pt>
                <c:pt idx="35">
                  <c:v>10.8</c:v>
                </c:pt>
                <c:pt idx="36">
                  <c:v>9.1</c:v>
                </c:pt>
                <c:pt idx="37">
                  <c:v>17.899999999999999</c:v>
                </c:pt>
                <c:pt idx="38">
                  <c:v>11.75</c:v>
                </c:pt>
                <c:pt idx="39">
                  <c:v>6.3</c:v>
                </c:pt>
                <c:pt idx="40">
                  <c:v>6.3</c:v>
                </c:pt>
                <c:pt idx="41">
                  <c:v>16.37</c:v>
                </c:pt>
                <c:pt idx="42">
                  <c:v>16.37</c:v>
                </c:pt>
                <c:pt idx="43">
                  <c:v>19.2</c:v>
                </c:pt>
                <c:pt idx="44">
                  <c:v>17.09</c:v>
                </c:pt>
                <c:pt idx="45">
                  <c:v>8.18</c:v>
                </c:pt>
                <c:pt idx="46">
                  <c:v>8.18</c:v>
                </c:pt>
                <c:pt idx="47">
                  <c:v>17.29</c:v>
                </c:pt>
                <c:pt idx="48">
                  <c:v>10.49</c:v>
                </c:pt>
                <c:pt idx="49">
                  <c:v>18.920000000000002</c:v>
                </c:pt>
                <c:pt idx="50">
                  <c:v>15.24</c:v>
                </c:pt>
                <c:pt idx="51">
                  <c:v>9.69</c:v>
                </c:pt>
                <c:pt idx="52">
                  <c:v>17.29</c:v>
                </c:pt>
                <c:pt idx="53">
                  <c:v>17.95</c:v>
                </c:pt>
                <c:pt idx="54">
                  <c:v>5.17</c:v>
                </c:pt>
                <c:pt idx="55">
                  <c:v>16.3</c:v>
                </c:pt>
                <c:pt idx="56">
                  <c:v>14.53</c:v>
                </c:pt>
                <c:pt idx="57">
                  <c:v>8.41</c:v>
                </c:pt>
                <c:pt idx="58">
                  <c:v>18.84</c:v>
                </c:pt>
                <c:pt idx="59">
                  <c:v>16.79</c:v>
                </c:pt>
                <c:pt idx="60">
                  <c:v>14.78</c:v>
                </c:pt>
                <c:pt idx="61">
                  <c:v>14.78</c:v>
                </c:pt>
                <c:pt idx="62">
                  <c:v>9.77</c:v>
                </c:pt>
                <c:pt idx="63">
                  <c:v>9.83</c:v>
                </c:pt>
                <c:pt idx="64">
                  <c:v>7.92</c:v>
                </c:pt>
                <c:pt idx="65">
                  <c:v>7.28</c:v>
                </c:pt>
                <c:pt idx="66">
                  <c:v>9.32</c:v>
                </c:pt>
                <c:pt idx="67">
                  <c:v>6.68</c:v>
                </c:pt>
                <c:pt idx="68">
                  <c:v>18.47</c:v>
                </c:pt>
                <c:pt idx="69">
                  <c:v>18.329999999999998</c:v>
                </c:pt>
                <c:pt idx="70">
                  <c:v>14.72</c:v>
                </c:pt>
                <c:pt idx="71">
                  <c:v>19.2</c:v>
                </c:pt>
                <c:pt idx="72">
                  <c:v>13.65</c:v>
                </c:pt>
                <c:pt idx="73">
                  <c:v>3.64</c:v>
                </c:pt>
                <c:pt idx="74">
                  <c:v>11.38</c:v>
                </c:pt>
                <c:pt idx="75">
                  <c:v>16.420000000000002</c:v>
                </c:pt>
                <c:pt idx="76">
                  <c:v>15.94</c:v>
                </c:pt>
                <c:pt idx="77">
                  <c:v>18.98</c:v>
                </c:pt>
                <c:pt idx="78">
                  <c:v>7.86</c:v>
                </c:pt>
                <c:pt idx="79">
                  <c:v>7.8</c:v>
                </c:pt>
                <c:pt idx="80">
                  <c:v>7.93</c:v>
                </c:pt>
                <c:pt idx="81">
                  <c:v>17.79</c:v>
                </c:pt>
                <c:pt idx="82">
                  <c:v>7.22</c:v>
                </c:pt>
                <c:pt idx="83">
                  <c:v>12.15</c:v>
                </c:pt>
                <c:pt idx="84">
                  <c:v>18.59</c:v>
                </c:pt>
                <c:pt idx="85">
                  <c:v>15.19</c:v>
                </c:pt>
                <c:pt idx="86">
                  <c:v>14.51</c:v>
                </c:pt>
                <c:pt idx="87">
                  <c:v>8.4499999999999993</c:v>
                </c:pt>
                <c:pt idx="88">
                  <c:v>15.24</c:v>
                </c:pt>
                <c:pt idx="89">
                  <c:v>11.48</c:v>
                </c:pt>
                <c:pt idx="90">
                  <c:v>21.35</c:v>
                </c:pt>
                <c:pt idx="91">
                  <c:v>14.83</c:v>
                </c:pt>
                <c:pt idx="92">
                  <c:v>7.24</c:v>
                </c:pt>
                <c:pt idx="93">
                  <c:v>17.41</c:v>
                </c:pt>
                <c:pt idx="94">
                  <c:v>9.5</c:v>
                </c:pt>
                <c:pt idx="95">
                  <c:v>8.06</c:v>
                </c:pt>
                <c:pt idx="96">
                  <c:v>10.73</c:v>
                </c:pt>
                <c:pt idx="97">
                  <c:v>7.66</c:v>
                </c:pt>
                <c:pt idx="98">
                  <c:v>9.02</c:v>
                </c:pt>
                <c:pt idx="99">
                  <c:v>12.61</c:v>
                </c:pt>
                <c:pt idx="100">
                  <c:v>8.56</c:v>
                </c:pt>
                <c:pt idx="101">
                  <c:v>14.84</c:v>
                </c:pt>
                <c:pt idx="102">
                  <c:v>18.75</c:v>
                </c:pt>
                <c:pt idx="103">
                  <c:v>6.95</c:v>
                </c:pt>
                <c:pt idx="104">
                  <c:v>9.0500000000000007</c:v>
                </c:pt>
                <c:pt idx="105">
                  <c:v>13.46</c:v>
                </c:pt>
                <c:pt idx="106">
                  <c:v>9.52</c:v>
                </c:pt>
                <c:pt idx="107">
                  <c:v>16.239999999999998</c:v>
                </c:pt>
                <c:pt idx="108">
                  <c:v>7.16</c:v>
                </c:pt>
                <c:pt idx="109">
                  <c:v>10.51</c:v>
                </c:pt>
                <c:pt idx="110">
                  <c:v>7.19</c:v>
                </c:pt>
                <c:pt idx="111">
                  <c:v>14.22</c:v>
                </c:pt>
                <c:pt idx="112">
                  <c:v>16.73</c:v>
                </c:pt>
                <c:pt idx="113">
                  <c:v>8.57</c:v>
                </c:pt>
                <c:pt idx="114">
                  <c:v>7.03</c:v>
                </c:pt>
                <c:pt idx="115">
                  <c:v>8.19</c:v>
                </c:pt>
                <c:pt idx="116">
                  <c:v>8.7899999999999991</c:v>
                </c:pt>
                <c:pt idx="117">
                  <c:v>8.0299999999999994</c:v>
                </c:pt>
                <c:pt idx="118">
                  <c:v>14.97</c:v>
                </c:pt>
                <c:pt idx="119">
                  <c:v>16.96</c:v>
                </c:pt>
                <c:pt idx="120">
                  <c:v>16.420000000000002</c:v>
                </c:pt>
                <c:pt idx="121">
                  <c:v>7.18</c:v>
                </c:pt>
                <c:pt idx="122">
                  <c:v>9.69</c:v>
                </c:pt>
                <c:pt idx="123">
                  <c:v>19.899999999999999</c:v>
                </c:pt>
                <c:pt idx="124">
                  <c:v>20.260000000000002</c:v>
                </c:pt>
                <c:pt idx="125">
                  <c:v>28.01</c:v>
                </c:pt>
                <c:pt idx="126">
                  <c:v>16.440000000000001</c:v>
                </c:pt>
                <c:pt idx="127">
                  <c:v>9.61</c:v>
                </c:pt>
                <c:pt idx="128">
                  <c:v>13.92</c:v>
                </c:pt>
                <c:pt idx="129">
                  <c:v>18.79</c:v>
                </c:pt>
                <c:pt idx="130">
                  <c:v>13.6</c:v>
                </c:pt>
                <c:pt idx="131">
                  <c:v>7.11</c:v>
                </c:pt>
                <c:pt idx="132">
                  <c:v>17.12</c:v>
                </c:pt>
                <c:pt idx="133">
                  <c:v>20.52</c:v>
                </c:pt>
                <c:pt idx="134">
                  <c:v>8.11</c:v>
                </c:pt>
                <c:pt idx="135">
                  <c:v>11.47</c:v>
                </c:pt>
                <c:pt idx="136">
                  <c:v>12.88</c:v>
                </c:pt>
                <c:pt idx="137">
                  <c:v>19.18</c:v>
                </c:pt>
                <c:pt idx="138">
                  <c:v>9.98</c:v>
                </c:pt>
                <c:pt idx="139">
                  <c:v>14.35</c:v>
                </c:pt>
                <c:pt idx="140">
                  <c:v>9.5299999999999994</c:v>
                </c:pt>
                <c:pt idx="141">
                  <c:v>9.8800000000000008</c:v>
                </c:pt>
                <c:pt idx="142">
                  <c:v>17.399999999999999</c:v>
                </c:pt>
                <c:pt idx="143">
                  <c:v>8.9600000000000009</c:v>
                </c:pt>
                <c:pt idx="144">
                  <c:v>10.52</c:v>
                </c:pt>
                <c:pt idx="145">
                  <c:v>11.74</c:v>
                </c:pt>
                <c:pt idx="146">
                  <c:v>16.13</c:v>
                </c:pt>
                <c:pt idx="147">
                  <c:v>7.5</c:v>
                </c:pt>
                <c:pt idx="148">
                  <c:v>9.0399999999999991</c:v>
                </c:pt>
                <c:pt idx="149">
                  <c:v>11.31</c:v>
                </c:pt>
                <c:pt idx="150">
                  <c:v>19.02</c:v>
                </c:pt>
                <c:pt idx="151">
                  <c:v>10.039999999999999</c:v>
                </c:pt>
                <c:pt idx="152">
                  <c:v>9.27</c:v>
                </c:pt>
                <c:pt idx="153">
                  <c:v>9.07</c:v>
                </c:pt>
                <c:pt idx="154">
                  <c:v>8.33</c:v>
                </c:pt>
                <c:pt idx="155">
                  <c:v>8.0299999999999994</c:v>
                </c:pt>
                <c:pt idx="156">
                  <c:v>8.93</c:v>
                </c:pt>
                <c:pt idx="157">
                  <c:v>12.59</c:v>
                </c:pt>
                <c:pt idx="158">
                  <c:v>9.49</c:v>
                </c:pt>
                <c:pt idx="159">
                  <c:v>13.35</c:v>
                </c:pt>
                <c:pt idx="160">
                  <c:v>10.61</c:v>
                </c:pt>
                <c:pt idx="161">
                  <c:v>8.5</c:v>
                </c:pt>
                <c:pt idx="162">
                  <c:v>8.5</c:v>
                </c:pt>
                <c:pt idx="163">
                  <c:v>11.91</c:v>
                </c:pt>
                <c:pt idx="164">
                  <c:v>11.35</c:v>
                </c:pt>
                <c:pt idx="165">
                  <c:v>11.86</c:v>
                </c:pt>
                <c:pt idx="166">
                  <c:v>12.64</c:v>
                </c:pt>
                <c:pt idx="167">
                  <c:v>11.89</c:v>
                </c:pt>
                <c:pt idx="168">
                  <c:v>6.51</c:v>
                </c:pt>
                <c:pt idx="169">
                  <c:v>12.6</c:v>
                </c:pt>
                <c:pt idx="170">
                  <c:v>14.01</c:v>
                </c:pt>
                <c:pt idx="171">
                  <c:v>17.04</c:v>
                </c:pt>
                <c:pt idx="172">
                  <c:v>10.93</c:v>
                </c:pt>
                <c:pt idx="173">
                  <c:v>11.11</c:v>
                </c:pt>
                <c:pt idx="174">
                  <c:v>13.12</c:v>
                </c:pt>
                <c:pt idx="175">
                  <c:v>14.46</c:v>
                </c:pt>
                <c:pt idx="176">
                  <c:v>8.49</c:v>
                </c:pt>
                <c:pt idx="177">
                  <c:v>12.6</c:v>
                </c:pt>
                <c:pt idx="178">
                  <c:v>14.92</c:v>
                </c:pt>
                <c:pt idx="179">
                  <c:v>16.809999999999999</c:v>
                </c:pt>
                <c:pt idx="180">
                  <c:v>9.73</c:v>
                </c:pt>
                <c:pt idx="181">
                  <c:v>14.91</c:v>
                </c:pt>
                <c:pt idx="182">
                  <c:v>10.54</c:v>
                </c:pt>
                <c:pt idx="183">
                  <c:v>10.83</c:v>
                </c:pt>
                <c:pt idx="184">
                  <c:v>12.26</c:v>
                </c:pt>
                <c:pt idx="185">
                  <c:v>9.4499999999999993</c:v>
                </c:pt>
                <c:pt idx="186">
                  <c:v>11.09</c:v>
                </c:pt>
                <c:pt idx="187">
                  <c:v>17.36</c:v>
                </c:pt>
                <c:pt idx="188">
                  <c:v>13.84</c:v>
                </c:pt>
                <c:pt idx="189">
                  <c:v>23.46</c:v>
                </c:pt>
                <c:pt idx="190">
                  <c:v>10.91</c:v>
                </c:pt>
                <c:pt idx="191">
                  <c:v>15.84</c:v>
                </c:pt>
                <c:pt idx="192">
                  <c:v>9.66</c:v>
                </c:pt>
                <c:pt idx="193">
                  <c:v>29.47</c:v>
                </c:pt>
                <c:pt idx="194">
                  <c:v>12.62</c:v>
                </c:pt>
                <c:pt idx="195">
                  <c:v>7.27</c:v>
                </c:pt>
                <c:pt idx="196" formatCode="General">
                  <c:v>8.01</c:v>
                </c:pt>
                <c:pt idx="197" formatCode="General">
                  <c:v>6.9</c:v>
                </c:pt>
                <c:pt idx="198" formatCode="General">
                  <c:v>7.05</c:v>
                </c:pt>
                <c:pt idx="199" formatCode="General">
                  <c:v>10.65</c:v>
                </c:pt>
                <c:pt idx="200" formatCode="General">
                  <c:v>9.08</c:v>
                </c:pt>
                <c:pt idx="201" formatCode="General">
                  <c:v>8.76</c:v>
                </c:pt>
                <c:pt idx="202" formatCode="General">
                  <c:v>10.58</c:v>
                </c:pt>
                <c:pt idx="203" formatCode="General">
                  <c:v>16.09</c:v>
                </c:pt>
              </c:numCache>
            </c:numRef>
          </c:xVal>
          <c:yVal>
            <c:numRef>
              <c:f>'Исх данные кор-ка'!$L$11:$L$214</c:f>
              <c:numCache>
                <c:formatCode>0.0</c:formatCode>
                <c:ptCount val="204"/>
                <c:pt idx="0">
                  <c:v>-5.0359712230215834</c:v>
                </c:pt>
                <c:pt idx="1">
                  <c:v>-10.937499999999998</c:v>
                </c:pt>
                <c:pt idx="2">
                  <c:v>-3.2679738562091507</c:v>
                </c:pt>
                <c:pt idx="3">
                  <c:v>-3.5294117647058822</c:v>
                </c:pt>
                <c:pt idx="4">
                  <c:v>-2.3255813953488373</c:v>
                </c:pt>
                <c:pt idx="5">
                  <c:v>0</c:v>
                </c:pt>
                <c:pt idx="6">
                  <c:v>-6.7901234567901243</c:v>
                </c:pt>
                <c:pt idx="7">
                  <c:v>-1.8709677419354835</c:v>
                </c:pt>
                <c:pt idx="8">
                  <c:v>-6.4748201438848918</c:v>
                </c:pt>
                <c:pt idx="9">
                  <c:v>0</c:v>
                </c:pt>
                <c:pt idx="10">
                  <c:v>-3.5714285714285721</c:v>
                </c:pt>
                <c:pt idx="11">
                  <c:v>0</c:v>
                </c:pt>
                <c:pt idx="12">
                  <c:v>-7.8431372549019605</c:v>
                </c:pt>
                <c:pt idx="13">
                  <c:v>-10</c:v>
                </c:pt>
                <c:pt idx="14">
                  <c:v>-4.5454545454545459</c:v>
                </c:pt>
                <c:pt idx="15">
                  <c:v>-5.8823529411764701</c:v>
                </c:pt>
                <c:pt idx="16">
                  <c:v>-3.8988408851422558</c:v>
                </c:pt>
                <c:pt idx="17">
                  <c:v>-12.987012987012985</c:v>
                </c:pt>
                <c:pt idx="18">
                  <c:v>-6.0810810810810807</c:v>
                </c:pt>
                <c:pt idx="19">
                  <c:v>-2.8901734104046244</c:v>
                </c:pt>
                <c:pt idx="20">
                  <c:v>-5.7971014492753623</c:v>
                </c:pt>
                <c:pt idx="21">
                  <c:v>-6.557377049180328</c:v>
                </c:pt>
                <c:pt idx="22">
                  <c:v>-0.72992700729927018</c:v>
                </c:pt>
                <c:pt idx="23">
                  <c:v>-7.2289156626506017</c:v>
                </c:pt>
                <c:pt idx="24">
                  <c:v>1.8404907975460116</c:v>
                </c:pt>
                <c:pt idx="25">
                  <c:v>-6.9444444444444446</c:v>
                </c:pt>
                <c:pt idx="26">
                  <c:v>0</c:v>
                </c:pt>
                <c:pt idx="27">
                  <c:v>-2.7777777777777777</c:v>
                </c:pt>
                <c:pt idx="28">
                  <c:v>-1.0526315789473681</c:v>
                </c:pt>
                <c:pt idx="29">
                  <c:v>-3.1578947368421053</c:v>
                </c:pt>
                <c:pt idx="30">
                  <c:v>1.1627906976744184</c:v>
                </c:pt>
                <c:pt idx="31">
                  <c:v>-2.5316455696202529</c:v>
                </c:pt>
                <c:pt idx="32">
                  <c:v>-0.56497175141242928</c:v>
                </c:pt>
                <c:pt idx="33">
                  <c:v>-4.519774011299436</c:v>
                </c:pt>
                <c:pt idx="34">
                  <c:v>0</c:v>
                </c:pt>
                <c:pt idx="35">
                  <c:v>2.7777777777777777</c:v>
                </c:pt>
                <c:pt idx="36">
                  <c:v>-1.098901098901099</c:v>
                </c:pt>
                <c:pt idx="37">
                  <c:v>-4.8044692737430168</c:v>
                </c:pt>
                <c:pt idx="38">
                  <c:v>-0.17021276595744697</c:v>
                </c:pt>
                <c:pt idx="39">
                  <c:v>-2.8571428571428581</c:v>
                </c:pt>
                <c:pt idx="40">
                  <c:v>-8.8888888888888911</c:v>
                </c:pt>
                <c:pt idx="41">
                  <c:v>-2.6267562614538789</c:v>
                </c:pt>
                <c:pt idx="42">
                  <c:v>-2.6267562614538789</c:v>
                </c:pt>
                <c:pt idx="43">
                  <c:v>-1.4062500000000002</c:v>
                </c:pt>
                <c:pt idx="44">
                  <c:v>3.0427150380339381</c:v>
                </c:pt>
                <c:pt idx="45">
                  <c:v>-0.85574572127139359</c:v>
                </c:pt>
                <c:pt idx="46">
                  <c:v>-0.85574572127139359</c:v>
                </c:pt>
                <c:pt idx="47">
                  <c:v>-1.6772700983227296</c:v>
                </c:pt>
                <c:pt idx="48">
                  <c:v>-4.6711153479504279</c:v>
                </c:pt>
                <c:pt idx="49">
                  <c:v>-5.4968287526427062</c:v>
                </c:pt>
                <c:pt idx="50">
                  <c:v>0</c:v>
                </c:pt>
                <c:pt idx="51">
                  <c:v>-1.1351909184726521</c:v>
                </c:pt>
                <c:pt idx="52">
                  <c:v>-5.7836899942163091</c:v>
                </c:pt>
                <c:pt idx="53">
                  <c:v>0.38997214484679704</c:v>
                </c:pt>
                <c:pt idx="54">
                  <c:v>0.38684719535783402</c:v>
                </c:pt>
                <c:pt idx="55">
                  <c:v>-2.0245398773006138</c:v>
                </c:pt>
                <c:pt idx="56">
                  <c:v>-0.96352374397797746</c:v>
                </c:pt>
                <c:pt idx="57">
                  <c:v>0.23781212841854923</c:v>
                </c:pt>
                <c:pt idx="58">
                  <c:v>-5.3078556263269683E-2</c:v>
                </c:pt>
                <c:pt idx="59">
                  <c:v>-0.89338892197736697</c:v>
                </c:pt>
                <c:pt idx="60">
                  <c:v>0.67658998646820034</c:v>
                </c:pt>
                <c:pt idx="61">
                  <c:v>1.623815967523681</c:v>
                </c:pt>
                <c:pt idx="62">
                  <c:v>-5.1177072671443193</c:v>
                </c:pt>
                <c:pt idx="63">
                  <c:v>-8.8504577822990864</c:v>
                </c:pt>
                <c:pt idx="64">
                  <c:v>-3.4090909090909096</c:v>
                </c:pt>
                <c:pt idx="65">
                  <c:v>-5.0824175824175821</c:v>
                </c:pt>
                <c:pt idx="66">
                  <c:v>0.10729613733905573</c:v>
                </c:pt>
                <c:pt idx="67">
                  <c:v>-4.7904191616766472</c:v>
                </c:pt>
                <c:pt idx="68">
                  <c:v>-1.4076881429344885</c:v>
                </c:pt>
                <c:pt idx="69">
                  <c:v>-6.8194217130387358</c:v>
                </c:pt>
                <c:pt idx="70">
                  <c:v>-9.1032608695652169</c:v>
                </c:pt>
                <c:pt idx="71">
                  <c:v>-1.1979166666666665</c:v>
                </c:pt>
                <c:pt idx="72">
                  <c:v>-7.4725274725274708</c:v>
                </c:pt>
                <c:pt idx="73">
                  <c:v>-4.9450549450549453</c:v>
                </c:pt>
                <c:pt idx="74">
                  <c:v>-1.0544815465729349</c:v>
                </c:pt>
                <c:pt idx="75">
                  <c:v>-1.0353227771010971</c:v>
                </c:pt>
                <c:pt idx="76">
                  <c:v>0.12547051442910892</c:v>
                </c:pt>
                <c:pt idx="77">
                  <c:v>1.6332982086406747</c:v>
                </c:pt>
                <c:pt idx="78">
                  <c:v>-1.3994910941475824</c:v>
                </c:pt>
                <c:pt idx="79">
                  <c:v>-3.2051282051282057</c:v>
                </c:pt>
                <c:pt idx="80">
                  <c:v>-11.097099621689788</c:v>
                </c:pt>
                <c:pt idx="81">
                  <c:v>-2.5857223159078133</c:v>
                </c:pt>
                <c:pt idx="82">
                  <c:v>-2.3545706371191142</c:v>
                </c:pt>
                <c:pt idx="83">
                  <c:v>-3.0452674897119336</c:v>
                </c:pt>
                <c:pt idx="84">
                  <c:v>-1.3986013986013981</c:v>
                </c:pt>
                <c:pt idx="85">
                  <c:v>1.1191573403554971</c:v>
                </c:pt>
                <c:pt idx="86">
                  <c:v>4.341833218470021</c:v>
                </c:pt>
                <c:pt idx="87">
                  <c:v>0</c:v>
                </c:pt>
                <c:pt idx="88">
                  <c:v>-6.0367454068241466</c:v>
                </c:pt>
                <c:pt idx="89">
                  <c:v>0.43554006968641101</c:v>
                </c:pt>
                <c:pt idx="90">
                  <c:v>-3.9344262295081971</c:v>
                </c:pt>
                <c:pt idx="91">
                  <c:v>-3.1018206338503029</c:v>
                </c:pt>
                <c:pt idx="92">
                  <c:v>-0.41436464088397745</c:v>
                </c:pt>
                <c:pt idx="93">
                  <c:v>-0.40206777713957498</c:v>
                </c:pt>
                <c:pt idx="94">
                  <c:v>-1.0526315789473684</c:v>
                </c:pt>
                <c:pt idx="95">
                  <c:v>-1.6129032258064515</c:v>
                </c:pt>
                <c:pt idx="96">
                  <c:v>0</c:v>
                </c:pt>
                <c:pt idx="97">
                  <c:v>-4.1775456919060057</c:v>
                </c:pt>
                <c:pt idx="98">
                  <c:v>-0.44345898004434597</c:v>
                </c:pt>
                <c:pt idx="99">
                  <c:v>0.63441712926248983</c:v>
                </c:pt>
                <c:pt idx="100">
                  <c:v>1.6355140186915889</c:v>
                </c:pt>
                <c:pt idx="101">
                  <c:v>3.0997304582210243</c:v>
                </c:pt>
                <c:pt idx="102">
                  <c:v>2.5599999999999996</c:v>
                </c:pt>
                <c:pt idx="103">
                  <c:v>-2.1582733812949639</c:v>
                </c:pt>
                <c:pt idx="104">
                  <c:v>1.4364640883977899</c:v>
                </c:pt>
                <c:pt idx="105">
                  <c:v>1.5601783060921244</c:v>
                </c:pt>
                <c:pt idx="106">
                  <c:v>0.52521008403361369</c:v>
                </c:pt>
                <c:pt idx="107">
                  <c:v>1.9704433497536948</c:v>
                </c:pt>
                <c:pt idx="108">
                  <c:v>-0.13966480446927365</c:v>
                </c:pt>
                <c:pt idx="109">
                  <c:v>-1.0466222645099903</c:v>
                </c:pt>
                <c:pt idx="110">
                  <c:v>-5.006954102920723</c:v>
                </c:pt>
                <c:pt idx="111">
                  <c:v>0.632911392405063</c:v>
                </c:pt>
                <c:pt idx="112">
                  <c:v>-3.8852361028093236</c:v>
                </c:pt>
                <c:pt idx="113">
                  <c:v>0.46674445740956738</c:v>
                </c:pt>
                <c:pt idx="114">
                  <c:v>-0.85348506401137969</c:v>
                </c:pt>
                <c:pt idx="115">
                  <c:v>-2.3199023199023201</c:v>
                </c:pt>
                <c:pt idx="116">
                  <c:v>-2.2753128555176341</c:v>
                </c:pt>
                <c:pt idx="117">
                  <c:v>-0.62266500622665033</c:v>
                </c:pt>
                <c:pt idx="118">
                  <c:v>-4.5424181696726791</c:v>
                </c:pt>
                <c:pt idx="119">
                  <c:v>-14.033018867924527</c:v>
                </c:pt>
                <c:pt idx="120">
                  <c:v>-1.278928136419001</c:v>
                </c:pt>
                <c:pt idx="121">
                  <c:v>0</c:v>
                </c:pt>
                <c:pt idx="122">
                  <c:v>-5.056759545923633</c:v>
                </c:pt>
                <c:pt idx="123">
                  <c:v>0.85427135678391963</c:v>
                </c:pt>
                <c:pt idx="124">
                  <c:v>-12.586377097729514</c:v>
                </c:pt>
                <c:pt idx="125">
                  <c:v>5.0339164584077114</c:v>
                </c:pt>
                <c:pt idx="126">
                  <c:v>-1.5815085158150837</c:v>
                </c:pt>
                <c:pt idx="127">
                  <c:v>-0.62434963579604574</c:v>
                </c:pt>
                <c:pt idx="128">
                  <c:v>-5.7471264367816097</c:v>
                </c:pt>
                <c:pt idx="129">
                  <c:v>-1.3304949441192124</c:v>
                </c:pt>
                <c:pt idx="130">
                  <c:v>-6.6176470588235299</c:v>
                </c:pt>
                <c:pt idx="131">
                  <c:v>-1.1251758087201125</c:v>
                </c:pt>
                <c:pt idx="132">
                  <c:v>-2.4532710280373839</c:v>
                </c:pt>
                <c:pt idx="133">
                  <c:v>-4.1423001949317735</c:v>
                </c:pt>
                <c:pt idx="134">
                  <c:v>-3.3292231812577064</c:v>
                </c:pt>
                <c:pt idx="135">
                  <c:v>-8.7183958151700158E-2</c:v>
                </c:pt>
                <c:pt idx="136">
                  <c:v>-0.54347826086956474</c:v>
                </c:pt>
                <c:pt idx="137">
                  <c:v>-4.9530761209593326</c:v>
                </c:pt>
                <c:pt idx="138">
                  <c:v>-1.002004008016032</c:v>
                </c:pt>
                <c:pt idx="139">
                  <c:v>-5.9930313588850179</c:v>
                </c:pt>
                <c:pt idx="140">
                  <c:v>0.41972717733473164</c:v>
                </c:pt>
                <c:pt idx="141">
                  <c:v>0</c:v>
                </c:pt>
                <c:pt idx="142">
                  <c:v>0</c:v>
                </c:pt>
                <c:pt idx="143">
                  <c:v>-3.2366071428571432</c:v>
                </c:pt>
                <c:pt idx="144">
                  <c:v>1.1406844106463878</c:v>
                </c:pt>
                <c:pt idx="145">
                  <c:v>-2.6405451448040886</c:v>
                </c:pt>
                <c:pt idx="146">
                  <c:v>2.7278363298202106</c:v>
                </c:pt>
                <c:pt idx="147">
                  <c:v>-7.9999999999999991</c:v>
                </c:pt>
                <c:pt idx="148">
                  <c:v>0</c:v>
                </c:pt>
                <c:pt idx="149">
                  <c:v>-7.5154730327144117</c:v>
                </c:pt>
                <c:pt idx="150">
                  <c:v>-0.68349106203995791</c:v>
                </c:pt>
                <c:pt idx="151">
                  <c:v>4.4820717131474108</c:v>
                </c:pt>
                <c:pt idx="152">
                  <c:v>-14.131607335490829</c:v>
                </c:pt>
                <c:pt idx="153">
                  <c:v>0.99228224917309804</c:v>
                </c:pt>
                <c:pt idx="154">
                  <c:v>0</c:v>
                </c:pt>
                <c:pt idx="155">
                  <c:v>0</c:v>
                </c:pt>
                <c:pt idx="156">
                  <c:v>-2.2396416573348268</c:v>
                </c:pt>
                <c:pt idx="157">
                  <c:v>-0.47656870532168383</c:v>
                </c:pt>
                <c:pt idx="158">
                  <c:v>-3.688092729188619</c:v>
                </c:pt>
                <c:pt idx="159">
                  <c:v>-1.2734082397003774</c:v>
                </c:pt>
                <c:pt idx="160">
                  <c:v>0</c:v>
                </c:pt>
                <c:pt idx="161">
                  <c:v>2.4705882352941173</c:v>
                </c:pt>
                <c:pt idx="162">
                  <c:v>0</c:v>
                </c:pt>
                <c:pt idx="163">
                  <c:v>0</c:v>
                </c:pt>
                <c:pt idx="164">
                  <c:v>-3.4361233480176216</c:v>
                </c:pt>
                <c:pt idx="165">
                  <c:v>1.1804384485666106</c:v>
                </c:pt>
                <c:pt idx="166">
                  <c:v>-4.3512658227848098</c:v>
                </c:pt>
                <c:pt idx="167">
                  <c:v>-3.8687973086627423</c:v>
                </c:pt>
                <c:pt idx="168">
                  <c:v>-1.228878648233487</c:v>
                </c:pt>
                <c:pt idx="169">
                  <c:v>-3.3333333333333339</c:v>
                </c:pt>
                <c:pt idx="170">
                  <c:v>0.71377587437544598</c:v>
                </c:pt>
                <c:pt idx="171">
                  <c:v>9.3896713615023479</c:v>
                </c:pt>
                <c:pt idx="172">
                  <c:v>0.18298261665141816</c:v>
                </c:pt>
                <c:pt idx="173">
                  <c:v>4.2304230423042304</c:v>
                </c:pt>
                <c:pt idx="174">
                  <c:v>-5.6402439024390238</c:v>
                </c:pt>
                <c:pt idx="175">
                  <c:v>-5.6016597510373449</c:v>
                </c:pt>
                <c:pt idx="176">
                  <c:v>-2.4734982332155475</c:v>
                </c:pt>
                <c:pt idx="177">
                  <c:v>-3.3333333333333339</c:v>
                </c:pt>
                <c:pt idx="178">
                  <c:v>0</c:v>
                </c:pt>
                <c:pt idx="179">
                  <c:v>-2.7959547888161809</c:v>
                </c:pt>
                <c:pt idx="180">
                  <c:v>-1.3360739979445015</c:v>
                </c:pt>
                <c:pt idx="181">
                  <c:v>-5.7008718980549977</c:v>
                </c:pt>
                <c:pt idx="182">
                  <c:v>-1.1385199240986716</c:v>
                </c:pt>
                <c:pt idx="183">
                  <c:v>-3.8781163434903037</c:v>
                </c:pt>
                <c:pt idx="184">
                  <c:v>-0.24469820554649291</c:v>
                </c:pt>
                <c:pt idx="185">
                  <c:v>-0.42328042328042315</c:v>
                </c:pt>
                <c:pt idx="186">
                  <c:v>0.63119927862939595</c:v>
                </c:pt>
                <c:pt idx="187">
                  <c:v>-2.4193548387096775</c:v>
                </c:pt>
                <c:pt idx="188">
                  <c:v>0</c:v>
                </c:pt>
                <c:pt idx="189">
                  <c:v>-0.85251491901108278</c:v>
                </c:pt>
                <c:pt idx="190">
                  <c:v>-2.1081576535288726</c:v>
                </c:pt>
                <c:pt idx="191">
                  <c:v>2.0833333333333339</c:v>
                </c:pt>
                <c:pt idx="192">
                  <c:v>3.9337474120082816</c:v>
                </c:pt>
                <c:pt idx="193">
                  <c:v>1.1876484560570075</c:v>
                </c:pt>
                <c:pt idx="194">
                  <c:v>-0.55467511885895415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-0.5673758865248224</c:v>
                </c:pt>
                <c:pt idx="199">
                  <c:v>0</c:v>
                </c:pt>
                <c:pt idx="200">
                  <c:v>-5.0660792951541849</c:v>
                </c:pt>
                <c:pt idx="201">
                  <c:v>-1.5981735159817354</c:v>
                </c:pt>
                <c:pt idx="202">
                  <c:v>-0.56710775047258943</c:v>
                </c:pt>
                <c:pt idx="203">
                  <c:v>0.12430080795525184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2CB1-4B4C-A13F-0D5C060F6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766592"/>
        <c:axId val="428771512"/>
      </c:scatterChart>
      <c:valAx>
        <c:axId val="428766592"/>
        <c:scaling>
          <c:orientation val="minMax"/>
          <c:max val="30"/>
          <c:min val="2"/>
        </c:scaling>
        <c:delete val="0"/>
        <c:axPos val="b"/>
        <c:majorGridlines>
          <c:spPr>
            <a:ln w="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r>
                  <a:rPr lang="ru-RU" sz="1400" baseline="0"/>
                  <a:t>Объём штабеля балансов по результатам контрольного учёта , м3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Calibri" panose="020F0502020204030204" pitchFamily="34" charset="0"/>
                  <a:ea typeface="+mn-ea"/>
                  <a:cs typeface="+mn-cs"/>
                </a:defRPr>
              </a:pPr>
              <a:endParaRPr lang="ru-R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ru-RU"/>
          </a:p>
        </c:txPr>
        <c:crossAx val="428771512"/>
        <c:crossesAt val="-25"/>
        <c:crossBetween val="midCat"/>
        <c:majorUnit val="2"/>
        <c:minorUnit val="1"/>
      </c:valAx>
      <c:valAx>
        <c:axId val="428771512"/>
        <c:scaling>
          <c:orientation val="minMax"/>
          <c:max val="30"/>
          <c:min val="-25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>
              <a:noFill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r>
                  <a:rPr lang="ru-RU" sz="1400" baseline="0"/>
                  <a:t>Погрешность измерения, в процентах от объёма штабеля,%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Calibri" panose="020F0502020204030204" pitchFamily="34" charset="0"/>
                  <a:ea typeface="+mn-ea"/>
                  <a:cs typeface="+mn-cs"/>
                </a:defRPr>
              </a:pPr>
              <a:endParaRPr lang="ru-R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ru-RU"/>
          </a:p>
        </c:txPr>
        <c:crossAx val="428766592"/>
        <c:crosses val="autoZero"/>
        <c:crossBetween val="midCat"/>
        <c:majorUnit val="5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5.7981020279430813E-2"/>
          <c:y val="0.92575524962669242"/>
          <c:w val="0.93281959020306093"/>
          <c:h val="6.46573733981940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 b="1" i="0" baseline="0">
          <a:solidFill>
            <a:sysClr val="windowText" lastClr="000000"/>
          </a:solidFill>
          <a:latin typeface="Calibri" panose="020F050202020403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18824</xdr:colOff>
      <xdr:row>226</xdr:row>
      <xdr:rowOff>123598</xdr:rowOff>
    </xdr:from>
    <xdr:to>
      <xdr:col>36</xdr:col>
      <xdr:colOff>89581</xdr:colOff>
      <xdr:row>251</xdr:row>
      <xdr:rowOff>129949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2A1F51D5-EE57-4661-97B2-617D94C5AD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122238</xdr:colOff>
      <xdr:row>54</xdr:row>
      <xdr:rowOff>88900</xdr:rowOff>
    </xdr:from>
    <xdr:to>
      <xdr:col>34</xdr:col>
      <xdr:colOff>182563</xdr:colOff>
      <xdr:row>88</xdr:row>
      <xdr:rowOff>15874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63AC0810-6D0D-40E6-962F-C2E74603DE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27516</xdr:colOff>
      <xdr:row>9</xdr:row>
      <xdr:rowOff>14111</xdr:rowOff>
    </xdr:from>
    <xdr:to>
      <xdr:col>24</xdr:col>
      <xdr:colOff>122766</xdr:colOff>
      <xdr:row>34</xdr:row>
      <xdr:rowOff>155399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8F64D31-69F9-4155-ADB8-BA7C0A27E0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622300</xdr:colOff>
      <xdr:row>37</xdr:row>
      <xdr:rowOff>63500</xdr:rowOff>
    </xdr:from>
    <xdr:to>
      <xdr:col>24</xdr:col>
      <xdr:colOff>44450</xdr:colOff>
      <xdr:row>67</xdr:row>
      <xdr:rowOff>46038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52BC258-30A2-4B74-9E32-80E1F55824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649110</xdr:colOff>
      <xdr:row>70</xdr:row>
      <xdr:rowOff>176389</xdr:rowOff>
    </xdr:from>
    <xdr:to>
      <xdr:col>24</xdr:col>
      <xdr:colOff>74083</xdr:colOff>
      <xdr:row>100</xdr:row>
      <xdr:rowOff>158222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6FD69167-C91C-483B-B174-0FF837449D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107</xdr:row>
      <xdr:rowOff>14111</xdr:rowOff>
    </xdr:from>
    <xdr:to>
      <xdr:col>24</xdr:col>
      <xdr:colOff>95250</xdr:colOff>
      <xdr:row>146</xdr:row>
      <xdr:rowOff>7055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7477B725-5F91-4590-BC6C-47335E6385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157</xdr:row>
      <xdr:rowOff>0</xdr:rowOff>
    </xdr:from>
    <xdr:to>
      <xdr:col>24</xdr:col>
      <xdr:colOff>95250</xdr:colOff>
      <xdr:row>195</xdr:row>
      <xdr:rowOff>190500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143BD684-6128-4E11-9478-567CA0242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204</xdr:row>
      <xdr:rowOff>0</xdr:rowOff>
    </xdr:from>
    <xdr:to>
      <xdr:col>27</xdr:col>
      <xdr:colOff>543278</xdr:colOff>
      <xdr:row>240</xdr:row>
      <xdr:rowOff>127000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F1E29AAC-235B-4A97-BEB7-21BF24C99E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BB562-1D47-439C-91FD-E845DCF2A9CB}">
  <sheetPr>
    <tabColor theme="4"/>
  </sheetPr>
  <dimension ref="A1:G47"/>
  <sheetViews>
    <sheetView topLeftCell="A46" zoomScaleNormal="100" workbookViewId="0">
      <selection activeCell="Q41" sqref="Q41"/>
    </sheetView>
  </sheetViews>
  <sheetFormatPr defaultRowHeight="15.5" x14ac:dyDescent="0.35"/>
  <cols>
    <col min="1" max="1" width="19.08984375" style="62" customWidth="1"/>
    <col min="2" max="7" width="12.6328125" style="62" customWidth="1"/>
    <col min="8" max="16384" width="8.7265625" style="62"/>
  </cols>
  <sheetData>
    <row r="1" spans="1:7" ht="82" customHeight="1" x14ac:dyDescent="0.35">
      <c r="A1" s="179" t="s">
        <v>83</v>
      </c>
      <c r="B1" s="180"/>
      <c r="C1" s="180"/>
      <c r="D1" s="180"/>
      <c r="E1" s="180"/>
      <c r="F1" s="180"/>
      <c r="G1" s="181"/>
    </row>
    <row r="2" spans="1:7" ht="18.5" x14ac:dyDescent="0.35">
      <c r="A2" s="189" t="s">
        <v>67</v>
      </c>
      <c r="B2" s="190"/>
      <c r="C2" s="190"/>
      <c r="D2" s="190"/>
      <c r="E2" s="190"/>
      <c r="F2" s="190"/>
      <c r="G2" s="191"/>
    </row>
    <row r="3" spans="1:7" ht="46.5" x14ac:dyDescent="0.35">
      <c r="A3" s="92" t="s">
        <v>57</v>
      </c>
      <c r="B3" s="56" t="s">
        <v>63</v>
      </c>
      <c r="C3" s="56" t="s">
        <v>58</v>
      </c>
      <c r="D3" s="56" t="s">
        <v>59</v>
      </c>
      <c r="E3" s="56" t="s">
        <v>66</v>
      </c>
      <c r="F3" s="56" t="s">
        <v>60</v>
      </c>
      <c r="G3" s="93" t="s">
        <v>27</v>
      </c>
    </row>
    <row r="4" spans="1:7" x14ac:dyDescent="0.35">
      <c r="A4" s="94" t="s">
        <v>61</v>
      </c>
      <c r="B4" s="63">
        <v>457.5</v>
      </c>
      <c r="C4" s="74">
        <v>60.6</v>
      </c>
      <c r="D4" s="63"/>
      <c r="E4" s="63">
        <v>11.33</v>
      </c>
      <c r="F4" s="63">
        <v>0.22</v>
      </c>
      <c r="G4" s="95">
        <f>E4+F4</f>
        <v>11.55</v>
      </c>
    </row>
    <row r="5" spans="1:7" x14ac:dyDescent="0.35">
      <c r="A5" s="96" t="s">
        <v>62</v>
      </c>
      <c r="B5" s="64">
        <v>454.8</v>
      </c>
      <c r="C5" s="64"/>
      <c r="D5" s="64">
        <v>17.600000000000001</v>
      </c>
      <c r="E5" s="64">
        <v>11.21</v>
      </c>
      <c r="F5" s="64">
        <v>0.39</v>
      </c>
      <c r="G5" s="97">
        <f>E5+F5</f>
        <v>11.600000000000001</v>
      </c>
    </row>
    <row r="6" spans="1:7" x14ac:dyDescent="0.35">
      <c r="A6" s="92" t="s">
        <v>27</v>
      </c>
      <c r="B6" s="192" t="s">
        <v>64</v>
      </c>
      <c r="C6" s="193"/>
      <c r="D6" s="56"/>
      <c r="E6" s="56"/>
      <c r="F6" s="56"/>
      <c r="G6" s="93"/>
    </row>
    <row r="7" spans="1:7" x14ac:dyDescent="0.35">
      <c r="A7" s="94" t="s">
        <v>61</v>
      </c>
      <c r="B7" s="63"/>
      <c r="C7" s="63">
        <v>21</v>
      </c>
      <c r="D7" s="63"/>
      <c r="E7" s="63">
        <f>C7*E4</f>
        <v>237.93</v>
      </c>
      <c r="F7" s="63">
        <f>C7*F4</f>
        <v>4.62</v>
      </c>
      <c r="G7" s="95">
        <f>E7+F7</f>
        <v>242.55</v>
      </c>
    </row>
    <row r="8" spans="1:7" x14ac:dyDescent="0.35">
      <c r="A8" s="96" t="s">
        <v>62</v>
      </c>
      <c r="B8" s="64"/>
      <c r="C8" s="64"/>
      <c r="D8" s="64"/>
      <c r="E8" s="64">
        <f>C7*E5</f>
        <v>235.41000000000003</v>
      </c>
      <c r="F8" s="64">
        <f>C7*F5</f>
        <v>8.19</v>
      </c>
      <c r="G8" s="97">
        <f>E8+F8</f>
        <v>243.60000000000002</v>
      </c>
    </row>
    <row r="9" spans="1:7" x14ac:dyDescent="0.35">
      <c r="A9" s="98"/>
      <c r="B9" s="56"/>
      <c r="C9" s="56"/>
      <c r="D9" s="56" t="s">
        <v>65</v>
      </c>
      <c r="E9" s="55">
        <f>(E7-E8)/E8*100</f>
        <v>1.0704727921498582</v>
      </c>
      <c r="F9" s="55">
        <f t="shared" ref="F9:G9" si="0">(F7-F8)/F8*100</f>
        <v>-43.589743589743584</v>
      </c>
      <c r="G9" s="99">
        <f t="shared" si="0"/>
        <v>-0.43103448275862527</v>
      </c>
    </row>
    <row r="10" spans="1:7" ht="18.5" x14ac:dyDescent="0.35">
      <c r="A10" s="189" t="s">
        <v>68</v>
      </c>
      <c r="B10" s="190"/>
      <c r="C10" s="190"/>
      <c r="D10" s="190"/>
      <c r="E10" s="190"/>
      <c r="F10" s="190"/>
      <c r="G10" s="191"/>
    </row>
    <row r="11" spans="1:7" ht="46.5" x14ac:dyDescent="0.35">
      <c r="A11" s="92" t="s">
        <v>57</v>
      </c>
      <c r="B11" s="56" t="s">
        <v>63</v>
      </c>
      <c r="C11" s="56" t="s">
        <v>58</v>
      </c>
      <c r="D11" s="56" t="s">
        <v>59</v>
      </c>
      <c r="E11" s="56" t="s">
        <v>66</v>
      </c>
      <c r="F11" s="56" t="s">
        <v>60</v>
      </c>
      <c r="G11" s="93" t="s">
        <v>27</v>
      </c>
    </row>
    <row r="12" spans="1:7" x14ac:dyDescent="0.35">
      <c r="A12" s="94" t="s">
        <v>61</v>
      </c>
      <c r="B12" s="63">
        <v>405.5</v>
      </c>
      <c r="C12" s="75">
        <v>53</v>
      </c>
      <c r="D12" s="63"/>
      <c r="E12" s="63">
        <v>11.26</v>
      </c>
      <c r="F12" s="63">
        <v>0.44</v>
      </c>
      <c r="G12" s="95">
        <f>E12+F12</f>
        <v>11.7</v>
      </c>
    </row>
    <row r="13" spans="1:7" x14ac:dyDescent="0.35">
      <c r="A13" s="96" t="s">
        <v>62</v>
      </c>
      <c r="B13" s="64">
        <v>402.4</v>
      </c>
      <c r="C13" s="64"/>
      <c r="D13" s="64">
        <v>16.399999999999999</v>
      </c>
      <c r="E13" s="64">
        <v>11.34</v>
      </c>
      <c r="F13" s="64">
        <v>0.72</v>
      </c>
      <c r="G13" s="97">
        <f>E13+F13</f>
        <v>12.06</v>
      </c>
    </row>
    <row r="14" spans="1:7" x14ac:dyDescent="0.35">
      <c r="A14" s="92" t="s">
        <v>27</v>
      </c>
      <c r="B14" s="192" t="s">
        <v>64</v>
      </c>
      <c r="C14" s="193"/>
      <c r="D14" s="56"/>
      <c r="E14" s="56"/>
      <c r="F14" s="56"/>
      <c r="G14" s="93"/>
    </row>
    <row r="15" spans="1:7" x14ac:dyDescent="0.35">
      <c r="A15" s="94" t="s">
        <v>61</v>
      </c>
      <c r="B15" s="63"/>
      <c r="C15" s="63">
        <v>137</v>
      </c>
      <c r="D15" s="63"/>
      <c r="E15" s="66">
        <f>C15*E12</f>
        <v>1542.62</v>
      </c>
      <c r="F15" s="66">
        <f>C15*F12</f>
        <v>60.28</v>
      </c>
      <c r="G15" s="100">
        <f>E15+F15</f>
        <v>1602.8999999999999</v>
      </c>
    </row>
    <row r="16" spans="1:7" x14ac:dyDescent="0.35">
      <c r="A16" s="96" t="s">
        <v>62</v>
      </c>
      <c r="B16" s="64"/>
      <c r="C16" s="64"/>
      <c r="D16" s="64"/>
      <c r="E16" s="76">
        <f>C15*E13</f>
        <v>1553.58</v>
      </c>
      <c r="F16" s="76">
        <f>C15*F13</f>
        <v>98.64</v>
      </c>
      <c r="G16" s="101">
        <f>E16+F16</f>
        <v>1652.22</v>
      </c>
    </row>
    <row r="17" spans="1:7" x14ac:dyDescent="0.35">
      <c r="A17" s="98"/>
      <c r="B17" s="56"/>
      <c r="C17" s="56"/>
      <c r="D17" s="56" t="s">
        <v>65</v>
      </c>
      <c r="E17" s="55">
        <f>(E15-E16)/E16*100</f>
        <v>-0.7054673721340412</v>
      </c>
      <c r="F17" s="55">
        <f t="shared" ref="F17" si="1">(F15-F16)/F16*100</f>
        <v>-38.888888888888893</v>
      </c>
      <c r="G17" s="99">
        <f t="shared" ref="G17" si="2">(G15-G16)/G16*100</f>
        <v>-2.9850746268656816</v>
      </c>
    </row>
    <row r="18" spans="1:7" ht="18.5" x14ac:dyDescent="0.35">
      <c r="A18" s="189" t="s">
        <v>69</v>
      </c>
      <c r="B18" s="190"/>
      <c r="C18" s="190"/>
      <c r="D18" s="190"/>
      <c r="E18" s="190"/>
      <c r="F18" s="190"/>
      <c r="G18" s="191"/>
    </row>
    <row r="19" spans="1:7" ht="46.5" x14ac:dyDescent="0.35">
      <c r="A19" s="92" t="s">
        <v>57</v>
      </c>
      <c r="B19" s="56" t="s">
        <v>63</v>
      </c>
      <c r="C19" s="56" t="s">
        <v>58</v>
      </c>
      <c r="D19" s="56" t="s">
        <v>59</v>
      </c>
      <c r="E19" s="56" t="s">
        <v>66</v>
      </c>
      <c r="F19" s="56" t="s">
        <v>60</v>
      </c>
      <c r="G19" s="93" t="s">
        <v>27</v>
      </c>
    </row>
    <row r="20" spans="1:7" x14ac:dyDescent="0.35">
      <c r="A20" s="102" t="s">
        <v>61</v>
      </c>
      <c r="B20" s="63">
        <v>400.5</v>
      </c>
      <c r="C20" s="74">
        <v>55.2</v>
      </c>
      <c r="D20" s="63"/>
      <c r="E20" s="63">
        <v>13.85</v>
      </c>
      <c r="F20" s="63">
        <v>0.65</v>
      </c>
      <c r="G20" s="95">
        <f>E20+F20</f>
        <v>14.5</v>
      </c>
    </row>
    <row r="21" spans="1:7" x14ac:dyDescent="0.35">
      <c r="A21" s="103" t="s">
        <v>62</v>
      </c>
      <c r="B21" s="64">
        <v>400.9</v>
      </c>
      <c r="C21" s="64"/>
      <c r="D21" s="64">
        <v>20.6</v>
      </c>
      <c r="E21" s="64">
        <v>13.95</v>
      </c>
      <c r="F21" s="64">
        <v>0.97</v>
      </c>
      <c r="G21" s="97">
        <f>E21+F21</f>
        <v>14.92</v>
      </c>
    </row>
    <row r="22" spans="1:7" x14ac:dyDescent="0.35">
      <c r="A22" s="92" t="s">
        <v>27</v>
      </c>
      <c r="B22" s="192" t="s">
        <v>64</v>
      </c>
      <c r="C22" s="193"/>
      <c r="D22" s="56"/>
      <c r="E22" s="56"/>
      <c r="F22" s="56"/>
      <c r="G22" s="93"/>
    </row>
    <row r="23" spans="1:7" x14ac:dyDescent="0.35">
      <c r="A23" s="94" t="s">
        <v>61</v>
      </c>
      <c r="B23" s="63"/>
      <c r="C23" s="63">
        <v>18</v>
      </c>
      <c r="D23" s="63"/>
      <c r="E23" s="63">
        <f>C23*E20</f>
        <v>249.29999999999998</v>
      </c>
      <c r="F23" s="63">
        <f>C23*F20</f>
        <v>11.700000000000001</v>
      </c>
      <c r="G23" s="100">
        <f>E23+F23</f>
        <v>261</v>
      </c>
    </row>
    <row r="24" spans="1:7" x14ac:dyDescent="0.35">
      <c r="A24" s="96" t="s">
        <v>62</v>
      </c>
      <c r="B24" s="64"/>
      <c r="C24" s="64"/>
      <c r="D24" s="64"/>
      <c r="E24" s="64">
        <f>C23*E21</f>
        <v>251.1</v>
      </c>
      <c r="F24" s="64">
        <f>C23*F21</f>
        <v>17.46</v>
      </c>
      <c r="G24" s="97">
        <f>E24+F24</f>
        <v>268.56</v>
      </c>
    </row>
    <row r="25" spans="1:7" x14ac:dyDescent="0.35">
      <c r="A25" s="98"/>
      <c r="B25" s="56"/>
      <c r="C25" s="56"/>
      <c r="D25" s="56" t="s">
        <v>65</v>
      </c>
      <c r="E25" s="55">
        <f>(E23-E24)/E24*100</f>
        <v>-0.71684587813620526</v>
      </c>
      <c r="F25" s="55">
        <f t="shared" ref="F25" si="3">(F23-F24)/F24*100</f>
        <v>-32.989690721649481</v>
      </c>
      <c r="G25" s="99">
        <f t="shared" ref="G25" si="4">(G23-G24)/G24*100</f>
        <v>-2.8150134048257383</v>
      </c>
    </row>
    <row r="26" spans="1:7" ht="18.5" x14ac:dyDescent="0.35">
      <c r="A26" s="189" t="s">
        <v>70</v>
      </c>
      <c r="B26" s="190"/>
      <c r="C26" s="190"/>
      <c r="D26" s="190"/>
      <c r="E26" s="190"/>
      <c r="F26" s="190"/>
      <c r="G26" s="191"/>
    </row>
    <row r="27" spans="1:7" ht="46.5" x14ac:dyDescent="0.35">
      <c r="A27" s="104" t="s">
        <v>57</v>
      </c>
      <c r="B27" s="56" t="s">
        <v>63</v>
      </c>
      <c r="C27" s="56" t="s">
        <v>58</v>
      </c>
      <c r="D27" s="56" t="s">
        <v>59</v>
      </c>
      <c r="E27" s="56" t="s">
        <v>66</v>
      </c>
      <c r="F27" s="56" t="s">
        <v>60</v>
      </c>
      <c r="G27" s="93" t="s">
        <v>27</v>
      </c>
    </row>
    <row r="28" spans="1:7" x14ac:dyDescent="0.35">
      <c r="A28" s="94" t="s">
        <v>61</v>
      </c>
      <c r="B28" s="63">
        <v>586.79999999999995</v>
      </c>
      <c r="C28" s="74">
        <v>52.6</v>
      </c>
      <c r="D28" s="63"/>
      <c r="E28" s="63">
        <v>12.06</v>
      </c>
      <c r="F28" s="63">
        <v>0.56000000000000005</v>
      </c>
      <c r="G28" s="95">
        <f>E28+F28</f>
        <v>12.620000000000001</v>
      </c>
    </row>
    <row r="29" spans="1:7" x14ac:dyDescent="0.35">
      <c r="A29" s="96" t="s">
        <v>62</v>
      </c>
      <c r="B29" s="64">
        <v>582.1</v>
      </c>
      <c r="C29" s="64"/>
      <c r="D29" s="64">
        <v>19.3</v>
      </c>
      <c r="E29" s="64">
        <v>11.91</v>
      </c>
      <c r="F29" s="64">
        <v>0.57999999999999996</v>
      </c>
      <c r="G29" s="97">
        <f>E29+F29</f>
        <v>12.49</v>
      </c>
    </row>
    <row r="30" spans="1:7" x14ac:dyDescent="0.35">
      <c r="A30" s="92" t="s">
        <v>27</v>
      </c>
      <c r="B30" s="192" t="s">
        <v>64</v>
      </c>
      <c r="C30" s="193"/>
      <c r="D30" s="56"/>
      <c r="E30" s="56"/>
      <c r="F30" s="56"/>
      <c r="G30" s="93"/>
    </row>
    <row r="31" spans="1:7" x14ac:dyDescent="0.35">
      <c r="A31" s="94" t="s">
        <v>61</v>
      </c>
      <c r="B31" s="63"/>
      <c r="C31" s="63">
        <v>25</v>
      </c>
      <c r="D31" s="63"/>
      <c r="E31" s="66">
        <f>C31*E28</f>
        <v>301.5</v>
      </c>
      <c r="F31" s="66">
        <f>C31*F28</f>
        <v>14.000000000000002</v>
      </c>
      <c r="G31" s="100">
        <f>E31+F31</f>
        <v>315.5</v>
      </c>
    </row>
    <row r="32" spans="1:7" x14ac:dyDescent="0.35">
      <c r="A32" s="96" t="s">
        <v>62</v>
      </c>
      <c r="B32" s="64"/>
      <c r="C32" s="64"/>
      <c r="D32" s="64"/>
      <c r="E32" s="76">
        <f>C31*E29</f>
        <v>297.75</v>
      </c>
      <c r="F32" s="76">
        <f>C31*F29</f>
        <v>14.499999999999998</v>
      </c>
      <c r="G32" s="101">
        <f>E32+F32</f>
        <v>312.25</v>
      </c>
    </row>
    <row r="33" spans="1:7" ht="16" thickBot="1" x14ac:dyDescent="0.4">
      <c r="A33" s="105"/>
      <c r="B33" s="106"/>
      <c r="C33" s="106"/>
      <c r="D33" s="106" t="s">
        <v>65</v>
      </c>
      <c r="E33" s="107">
        <f>(E31-E32)/E32*100</f>
        <v>1.2594458438287155</v>
      </c>
      <c r="F33" s="107">
        <f t="shared" ref="F33" si="5">(F31-F32)/F32*100</f>
        <v>-3.4482758620689413</v>
      </c>
      <c r="G33" s="108">
        <f t="shared" ref="G33" si="6">(G31-G32)/G32*100</f>
        <v>1.0408326661329064</v>
      </c>
    </row>
    <row r="34" spans="1:7" x14ac:dyDescent="0.35">
      <c r="B34" s="1"/>
      <c r="C34" s="1"/>
      <c r="D34" s="1"/>
      <c r="E34" s="65"/>
      <c r="F34" s="65"/>
      <c r="G34" s="65"/>
    </row>
    <row r="35" spans="1:7" x14ac:dyDescent="0.35">
      <c r="A35" s="185" t="s">
        <v>78</v>
      </c>
      <c r="B35" s="186"/>
      <c r="C35" s="186"/>
      <c r="D35" s="186"/>
      <c r="E35" s="186"/>
      <c r="F35" s="186"/>
      <c r="G35" s="73">
        <f>E8+E16+E24+E32</f>
        <v>2337.84</v>
      </c>
    </row>
    <row r="36" spans="1:7" x14ac:dyDescent="0.35">
      <c r="A36" s="187" t="s">
        <v>80</v>
      </c>
      <c r="B36" s="188"/>
      <c r="C36" s="188"/>
      <c r="D36" s="188"/>
      <c r="E36" s="188"/>
      <c r="F36" s="188"/>
      <c r="G36" s="73">
        <f>E43</f>
        <v>213202</v>
      </c>
    </row>
    <row r="37" spans="1:7" x14ac:dyDescent="0.35">
      <c r="A37" s="199" t="s">
        <v>79</v>
      </c>
      <c r="B37" s="200"/>
      <c r="C37" s="200"/>
      <c r="D37" s="200"/>
      <c r="E37" s="200"/>
      <c r="F37" s="200"/>
      <c r="G37" s="71">
        <f>G35/G36*100</f>
        <v>1.0965375559328714</v>
      </c>
    </row>
    <row r="38" spans="1:7" x14ac:dyDescent="0.35">
      <c r="A38" s="68"/>
      <c r="B38" s="69"/>
      <c r="C38" s="69"/>
      <c r="D38" s="69"/>
      <c r="E38" s="69"/>
      <c r="F38" s="69"/>
      <c r="G38" s="55"/>
    </row>
    <row r="39" spans="1:7" ht="15.5" customHeight="1" x14ac:dyDescent="0.35"/>
    <row r="40" spans="1:7" ht="60.5" customHeight="1" x14ac:dyDescent="0.35">
      <c r="A40" s="182" t="s">
        <v>71</v>
      </c>
      <c r="B40" s="183"/>
      <c r="C40" s="183"/>
      <c r="D40" s="183"/>
      <c r="E40" s="183"/>
      <c r="F40" s="183"/>
      <c r="G40" s="184"/>
    </row>
    <row r="41" spans="1:7" ht="62" x14ac:dyDescent="0.35">
      <c r="A41" s="201" t="s">
        <v>46</v>
      </c>
      <c r="B41" s="202"/>
      <c r="C41" s="202"/>
      <c r="D41" s="202"/>
      <c r="E41" s="2" t="s">
        <v>72</v>
      </c>
      <c r="F41" s="2" t="s">
        <v>60</v>
      </c>
      <c r="G41" s="2" t="s">
        <v>73</v>
      </c>
    </row>
    <row r="42" spans="1:7" x14ac:dyDescent="0.35">
      <c r="A42" s="203" t="s">
        <v>74</v>
      </c>
      <c r="B42" s="204"/>
      <c r="C42" s="204"/>
      <c r="D42" s="204"/>
      <c r="E42" s="2">
        <v>211506</v>
      </c>
      <c r="F42" s="2">
        <v>7142</v>
      </c>
      <c r="G42" s="2">
        <f>E42-F42</f>
        <v>204364</v>
      </c>
    </row>
    <row r="43" spans="1:7" x14ac:dyDescent="0.35">
      <c r="A43" s="205" t="s">
        <v>77</v>
      </c>
      <c r="B43" s="206"/>
      <c r="C43" s="206"/>
      <c r="D43" s="206"/>
      <c r="E43" s="2">
        <v>213202</v>
      </c>
      <c r="F43" s="2">
        <v>8131</v>
      </c>
      <c r="G43" s="2">
        <f>E43-F43</f>
        <v>205071</v>
      </c>
    </row>
    <row r="44" spans="1:7" ht="15.5" customHeight="1" x14ac:dyDescent="0.35">
      <c r="A44" s="207" t="s">
        <v>75</v>
      </c>
      <c r="B44" s="208"/>
      <c r="C44" s="208"/>
      <c r="D44" s="209"/>
      <c r="E44" s="67">
        <f>E42-E43</f>
        <v>-1696</v>
      </c>
      <c r="F44" s="67">
        <f t="shared" ref="F44:G44" si="7">F42-F43</f>
        <v>-989</v>
      </c>
      <c r="G44" s="67">
        <f t="shared" si="7"/>
        <v>-707</v>
      </c>
    </row>
    <row r="45" spans="1:7" ht="15.5" customHeight="1" x14ac:dyDescent="0.35">
      <c r="A45" s="194" t="s">
        <v>76</v>
      </c>
      <c r="B45" s="195"/>
      <c r="C45" s="195"/>
      <c r="D45" s="195"/>
      <c r="E45" s="72">
        <f>E44/E43*100</f>
        <v>-0.79548972336094415</v>
      </c>
      <c r="F45" s="72">
        <f>F44/E43*100</f>
        <v>-0.46387932570989016</v>
      </c>
      <c r="G45" s="72">
        <f>G44/E43*100</f>
        <v>-0.33161039765105393</v>
      </c>
    </row>
    <row r="46" spans="1:7" x14ac:dyDescent="0.35">
      <c r="E46" s="1"/>
      <c r="F46" s="1"/>
      <c r="G46" s="1"/>
    </row>
    <row r="47" spans="1:7" ht="36" customHeight="1" x14ac:dyDescent="0.35">
      <c r="A47" s="196" t="s">
        <v>81</v>
      </c>
      <c r="B47" s="197"/>
      <c r="C47" s="197"/>
      <c r="D47" s="197"/>
      <c r="E47" s="197"/>
      <c r="F47" s="197"/>
      <c r="G47" s="198"/>
    </row>
  </sheetData>
  <mergeCells count="19">
    <mergeCell ref="A45:D45"/>
    <mergeCell ref="A47:G47"/>
    <mergeCell ref="A18:G18"/>
    <mergeCell ref="B22:C22"/>
    <mergeCell ref="A26:G26"/>
    <mergeCell ref="B30:C30"/>
    <mergeCell ref="A37:F37"/>
    <mergeCell ref="A41:D41"/>
    <mergeCell ref="A42:D42"/>
    <mergeCell ref="A43:D43"/>
    <mergeCell ref="A44:D44"/>
    <mergeCell ref="A1:G1"/>
    <mergeCell ref="A40:G40"/>
    <mergeCell ref="A35:F35"/>
    <mergeCell ref="A36:F36"/>
    <mergeCell ref="A2:G2"/>
    <mergeCell ref="B6:C6"/>
    <mergeCell ref="A10:G10"/>
    <mergeCell ref="B14:C1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25F35-17C2-4A73-9671-CC754F6231BF}">
  <sheetPr>
    <tabColor theme="9" tint="0.39997558519241921"/>
  </sheetPr>
  <dimension ref="A1:AP258"/>
  <sheetViews>
    <sheetView topLeftCell="M50" zoomScale="70" zoomScaleNormal="70" workbookViewId="0">
      <selection activeCell="O227" sqref="O227"/>
    </sheetView>
  </sheetViews>
  <sheetFormatPr defaultRowHeight="15.5" x14ac:dyDescent="0.35"/>
  <cols>
    <col min="1" max="1" width="5.36328125" style="1" customWidth="1"/>
    <col min="2" max="3" width="9.6328125" style="1" customWidth="1"/>
    <col min="4" max="4" width="11.90625" style="1" customWidth="1"/>
    <col min="5" max="6" width="12.6328125" style="1" customWidth="1"/>
    <col min="7" max="7" width="12.6328125" style="4" customWidth="1"/>
    <col min="8" max="13" width="12.6328125" style="1" customWidth="1"/>
    <col min="14" max="17" width="12.6328125" style="113" customWidth="1"/>
    <col min="18" max="18" width="9.6328125" style="1" customWidth="1"/>
    <col min="19" max="40" width="10.6328125" style="4" customWidth="1"/>
    <col min="41" max="42" width="8.7265625" style="4"/>
    <col min="43" max="16384" width="8.7265625" style="1"/>
  </cols>
  <sheetData>
    <row r="1" spans="1:31" ht="16" thickBot="1" x14ac:dyDescent="0.4"/>
    <row r="2" spans="1:31" ht="86.5" customHeight="1" thickBot="1" x14ac:dyDescent="0.4">
      <c r="A2" s="222" t="s">
        <v>82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4"/>
      <c r="N2" s="132"/>
      <c r="O2" s="132"/>
      <c r="P2" s="132"/>
      <c r="Q2" s="132"/>
      <c r="S2" s="210" t="s">
        <v>84</v>
      </c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2"/>
    </row>
    <row r="3" spans="1:31" ht="15.5" customHeight="1" thickBot="1" x14ac:dyDescent="0.4">
      <c r="A3" s="225" t="s">
        <v>46</v>
      </c>
      <c r="B3" s="226"/>
      <c r="C3" s="226"/>
      <c r="D3" s="226"/>
      <c r="E3" s="226"/>
      <c r="F3" s="226"/>
      <c r="G3" s="227"/>
      <c r="H3" s="59" t="s">
        <v>40</v>
      </c>
      <c r="I3" s="60" t="s">
        <v>41</v>
      </c>
      <c r="J3" s="61" t="s">
        <v>45</v>
      </c>
      <c r="K3" s="61" t="s">
        <v>44</v>
      </c>
      <c r="L3" s="61" t="s">
        <v>43</v>
      </c>
      <c r="M3" s="140" t="s">
        <v>42</v>
      </c>
      <c r="N3" s="133"/>
      <c r="O3" s="133"/>
      <c r="P3" s="133"/>
      <c r="Q3" s="133"/>
      <c r="S3" s="109">
        <v>1</v>
      </c>
      <c r="T3" s="110">
        <v>-15.308440707249957</v>
      </c>
      <c r="U3" s="111">
        <v>2</v>
      </c>
      <c r="V3" s="110">
        <v>-13.692134360349135</v>
      </c>
      <c r="W3" s="111">
        <v>3</v>
      </c>
      <c r="X3" s="110">
        <v>-17.941928276146353</v>
      </c>
      <c r="Y3" s="111">
        <v>4</v>
      </c>
      <c r="Z3" s="110">
        <v>-13.549520297960395</v>
      </c>
      <c r="AA3" s="111">
        <v>5</v>
      </c>
      <c r="AB3" s="110">
        <v>-15.202275368101157</v>
      </c>
      <c r="AC3" s="109"/>
      <c r="AD3" s="109"/>
      <c r="AE3" s="109"/>
    </row>
    <row r="4" spans="1:31" ht="16" customHeight="1" thickBot="1" x14ac:dyDescent="0.4">
      <c r="A4" s="228" t="s">
        <v>102</v>
      </c>
      <c r="B4" s="229"/>
      <c r="C4" s="229"/>
      <c r="D4" s="229"/>
      <c r="E4" s="229"/>
      <c r="F4" s="229"/>
      <c r="G4" s="230"/>
      <c r="H4" s="89">
        <f>I4+J4+K4+L4+M4</f>
        <v>204</v>
      </c>
      <c r="I4" s="90">
        <v>42</v>
      </c>
      <c r="J4" s="91">
        <v>41</v>
      </c>
      <c r="K4" s="91">
        <v>48</v>
      </c>
      <c r="L4" s="91">
        <v>39</v>
      </c>
      <c r="M4" s="141">
        <v>34</v>
      </c>
      <c r="N4" s="133"/>
      <c r="O4" s="133"/>
      <c r="P4" s="133"/>
      <c r="Q4" s="133"/>
      <c r="S4" s="109">
        <v>1</v>
      </c>
      <c r="T4" s="110">
        <v>-1.3281167389235549</v>
      </c>
      <c r="U4" s="111">
        <v>2</v>
      </c>
      <c r="V4" s="110">
        <v>-1.953907013244915</v>
      </c>
      <c r="W4" s="111">
        <v>3</v>
      </c>
      <c r="X4" s="110">
        <v>-1.7720969814280423</v>
      </c>
      <c r="Y4" s="111">
        <v>4</v>
      </c>
      <c r="Z4" s="110">
        <v>-1.8004338394793917</v>
      </c>
      <c r="AA4" s="111">
        <v>5</v>
      </c>
      <c r="AB4" s="110">
        <v>-2.8974272009302733</v>
      </c>
      <c r="AC4" s="109"/>
      <c r="AD4" s="109"/>
      <c r="AE4" s="109"/>
    </row>
    <row r="5" spans="1:31" ht="15.5" customHeight="1" x14ac:dyDescent="0.35">
      <c r="A5" s="213" t="s">
        <v>95</v>
      </c>
      <c r="B5" s="214"/>
      <c r="C5" s="214"/>
      <c r="D5" s="214"/>
      <c r="E5" s="214"/>
      <c r="F5" s="214"/>
      <c r="G5" s="215"/>
      <c r="H5" s="77">
        <f>I5+J5+K5+L5+M5</f>
        <v>2448.7600000000002</v>
      </c>
      <c r="I5" s="78">
        <f>E34</f>
        <v>466.57</v>
      </c>
      <c r="J5" s="79">
        <f>E81</f>
        <v>494.72999999999996</v>
      </c>
      <c r="K5" s="79">
        <f>E127</f>
        <v>588.67000000000007</v>
      </c>
      <c r="L5" s="79">
        <f>E180</f>
        <v>497.96999999999997</v>
      </c>
      <c r="M5" s="142">
        <f>E224</f>
        <v>400.81999999999994</v>
      </c>
      <c r="N5" s="131"/>
      <c r="O5" s="131"/>
      <c r="P5" s="131"/>
      <c r="Q5" s="131"/>
      <c r="S5" s="109">
        <v>1</v>
      </c>
      <c r="T5" s="110">
        <v>12.652207229402848</v>
      </c>
      <c r="U5" s="111">
        <v>2</v>
      </c>
      <c r="V5" s="110">
        <v>9.7843203338593039</v>
      </c>
      <c r="W5" s="111">
        <v>3</v>
      </c>
      <c r="X5" s="110">
        <v>14.397734313290268</v>
      </c>
      <c r="Y5" s="111">
        <v>4</v>
      </c>
      <c r="Z5" s="110">
        <v>9.94865261900161</v>
      </c>
      <c r="AA5" s="111">
        <v>5</v>
      </c>
      <c r="AB5" s="110">
        <v>9.4074209662406094</v>
      </c>
      <c r="AC5" s="109"/>
      <c r="AD5" s="109"/>
      <c r="AE5" s="109"/>
    </row>
    <row r="6" spans="1:31" ht="15.5" customHeight="1" x14ac:dyDescent="0.35">
      <c r="A6" s="216" t="s">
        <v>96</v>
      </c>
      <c r="B6" s="217"/>
      <c r="C6" s="217"/>
      <c r="D6" s="217"/>
      <c r="E6" s="217"/>
      <c r="F6" s="217"/>
      <c r="G6" s="218"/>
      <c r="H6" s="80">
        <f>I6+J6+K6+L6+M6</f>
        <v>2497.56</v>
      </c>
      <c r="I6" s="81">
        <f>H34</f>
        <v>472.85</v>
      </c>
      <c r="J6" s="70">
        <f>H81</f>
        <v>505.54000000000008</v>
      </c>
      <c r="K6" s="70">
        <f>H127</f>
        <v>599.29000000000019</v>
      </c>
      <c r="L6" s="70">
        <f>H180</f>
        <v>507.09999999999997</v>
      </c>
      <c r="M6" s="143">
        <f>H224</f>
        <v>412.77999999999992</v>
      </c>
      <c r="N6" s="131"/>
      <c r="O6" s="131"/>
      <c r="P6" s="131"/>
      <c r="Q6" s="131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</row>
    <row r="7" spans="1:31" ht="15.5" customHeight="1" x14ac:dyDescent="0.35">
      <c r="A7" s="216" t="s">
        <v>97</v>
      </c>
      <c r="B7" s="217"/>
      <c r="C7" s="217"/>
      <c r="D7" s="217"/>
      <c r="E7" s="217"/>
      <c r="F7" s="217"/>
      <c r="G7" s="218"/>
      <c r="H7" s="82">
        <f>K25</f>
        <v>-1.953907013244915</v>
      </c>
      <c r="I7" s="83">
        <f>K34</f>
        <v>-1.3281167389235549</v>
      </c>
      <c r="J7" s="84">
        <f>K25</f>
        <v>-1.953907013244915</v>
      </c>
      <c r="K7" s="84">
        <f>K127</f>
        <v>-1.7720969814280423</v>
      </c>
      <c r="L7" s="84">
        <f>K180</f>
        <v>-1.8004338394793917</v>
      </c>
      <c r="M7" s="144">
        <f>K224</f>
        <v>-2.8974272009302733</v>
      </c>
      <c r="N7" s="118"/>
      <c r="O7" s="118"/>
      <c r="P7" s="118"/>
      <c r="Q7" s="118"/>
      <c r="S7" s="210" t="s">
        <v>87</v>
      </c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2"/>
    </row>
    <row r="8" spans="1:31" ht="15.5" customHeight="1" x14ac:dyDescent="0.35">
      <c r="A8" s="216" t="s">
        <v>98</v>
      </c>
      <c r="B8" s="217"/>
      <c r="C8" s="217"/>
      <c r="D8" s="217"/>
      <c r="E8" s="217"/>
      <c r="F8" s="217"/>
      <c r="G8" s="218"/>
      <c r="H8" s="82">
        <f>K22</f>
        <v>13.980323968326402</v>
      </c>
      <c r="I8" s="83">
        <f>K22</f>
        <v>13.980323968326402</v>
      </c>
      <c r="J8" s="84">
        <f>K78</f>
        <v>11.738227347104219</v>
      </c>
      <c r="K8" s="84">
        <f>K124</f>
        <v>16.16983129471831</v>
      </c>
      <c r="L8" s="84">
        <f>K177</f>
        <v>11.749086458481003</v>
      </c>
      <c r="M8" s="145">
        <f>K221</f>
        <v>12.304848167170883</v>
      </c>
      <c r="N8" s="118"/>
      <c r="O8" s="118"/>
      <c r="P8" s="118"/>
      <c r="Q8" s="118"/>
      <c r="S8" s="210" t="s">
        <v>87</v>
      </c>
      <c r="T8" s="211"/>
      <c r="U8" s="211"/>
      <c r="V8" s="211"/>
      <c r="W8" s="211"/>
      <c r="X8" s="211"/>
      <c r="Y8" s="211"/>
      <c r="Z8" s="211"/>
      <c r="AA8" s="211"/>
      <c r="AB8" s="212"/>
      <c r="AC8" s="109"/>
      <c r="AD8" s="109"/>
      <c r="AE8" s="109"/>
    </row>
    <row r="9" spans="1:31" ht="16" customHeight="1" thickBot="1" x14ac:dyDescent="0.4">
      <c r="A9" s="219" t="s">
        <v>99</v>
      </c>
      <c r="B9" s="220"/>
      <c r="C9" s="220"/>
      <c r="D9" s="220"/>
      <c r="E9" s="220"/>
      <c r="F9" s="220"/>
      <c r="G9" s="221"/>
      <c r="H9" s="85" t="s">
        <v>50</v>
      </c>
      <c r="I9" s="86" t="s">
        <v>47</v>
      </c>
      <c r="J9" s="38" t="s">
        <v>85</v>
      </c>
      <c r="K9" s="38" t="s">
        <v>86</v>
      </c>
      <c r="L9" s="38" t="s">
        <v>48</v>
      </c>
      <c r="M9" s="146" t="s">
        <v>49</v>
      </c>
      <c r="N9" s="133"/>
      <c r="O9" s="133"/>
      <c r="P9" s="133"/>
      <c r="Q9" s="133"/>
      <c r="S9" s="109">
        <v>1</v>
      </c>
      <c r="T9" s="110">
        <v>-8.6646125012085875</v>
      </c>
      <c r="U9" s="111">
        <v>2</v>
      </c>
      <c r="V9" s="110">
        <v>-8.3964418739260189</v>
      </c>
      <c r="W9" s="111">
        <v>3</v>
      </c>
      <c r="X9" s="110">
        <v>-8.5943871524178341</v>
      </c>
      <c r="Y9" s="111">
        <v>4</v>
      </c>
      <c r="Z9" s="110">
        <v>-6.0868855082239595</v>
      </c>
      <c r="AA9" s="111">
        <v>5</v>
      </c>
      <c r="AB9" s="110">
        <v>-12.163004155657678</v>
      </c>
      <c r="AC9" s="109"/>
      <c r="AD9" s="109"/>
      <c r="AE9" s="109"/>
    </row>
    <row r="10" spans="1:31" ht="15.5" customHeight="1" x14ac:dyDescent="0.35">
      <c r="A10" s="213" t="s">
        <v>100</v>
      </c>
      <c r="B10" s="214"/>
      <c r="C10" s="214"/>
      <c r="D10" s="214"/>
      <c r="E10" s="214"/>
      <c r="F10" s="214"/>
      <c r="G10" s="215"/>
      <c r="H10" s="87">
        <f>F25</f>
        <v>90.610000000000028</v>
      </c>
      <c r="I10" s="78">
        <f>F34</f>
        <v>13.230000000000002</v>
      </c>
      <c r="J10" s="79">
        <f>F81</f>
        <v>18.53</v>
      </c>
      <c r="K10" s="79">
        <f>F127</f>
        <v>18.36</v>
      </c>
      <c r="L10" s="79">
        <f>F180</f>
        <v>22.86</v>
      </c>
      <c r="M10" s="142">
        <f>F224</f>
        <v>17.630000000000003</v>
      </c>
      <c r="N10" s="131"/>
      <c r="O10" s="131"/>
      <c r="P10" s="131"/>
      <c r="Q10" s="131"/>
      <c r="S10" s="109">
        <v>1</v>
      </c>
      <c r="T10" s="110">
        <v>-1.837792111663318</v>
      </c>
      <c r="U10" s="111">
        <v>2</v>
      </c>
      <c r="V10" s="110">
        <v>-2.2035842861099013</v>
      </c>
      <c r="W10" s="111">
        <v>3</v>
      </c>
      <c r="X10" s="110">
        <v>-2.1892572877905523</v>
      </c>
      <c r="Y10" s="111">
        <v>4</v>
      </c>
      <c r="Z10" s="110">
        <v>-0.27016367580358924</v>
      </c>
      <c r="AA10" s="111">
        <v>5</v>
      </c>
      <c r="AB10" s="110">
        <v>-3.6653907650564461</v>
      </c>
      <c r="AC10" s="109"/>
      <c r="AD10" s="109"/>
      <c r="AE10" s="109"/>
    </row>
    <row r="11" spans="1:31" ht="15.5" customHeight="1" x14ac:dyDescent="0.35">
      <c r="A11" s="216" t="s">
        <v>101</v>
      </c>
      <c r="B11" s="217"/>
      <c r="C11" s="217"/>
      <c r="D11" s="217"/>
      <c r="E11" s="217"/>
      <c r="F11" s="217"/>
      <c r="G11" s="218"/>
      <c r="H11" s="88">
        <f>I25</f>
        <v>140.06</v>
      </c>
      <c r="I11" s="81">
        <f>I34</f>
        <v>21.92</v>
      </c>
      <c r="J11" s="70">
        <f>I81</f>
        <v>29.669999999999998</v>
      </c>
      <c r="K11" s="70">
        <f>I127</f>
        <v>31.480000000000004</v>
      </c>
      <c r="L11" s="70">
        <f>I180</f>
        <v>24.23</v>
      </c>
      <c r="M11" s="143">
        <f>I224</f>
        <v>32.76</v>
      </c>
      <c r="N11" s="131"/>
      <c r="O11" s="131"/>
      <c r="P11" s="131"/>
      <c r="Q11" s="131"/>
      <c r="S11" s="109">
        <v>1</v>
      </c>
      <c r="T11" s="119">
        <v>4.9890282778819506</v>
      </c>
      <c r="U11" s="119">
        <v>2</v>
      </c>
      <c r="V11" s="119">
        <v>3.9892733017062154</v>
      </c>
      <c r="W11" s="119">
        <v>3</v>
      </c>
      <c r="X11" s="119">
        <v>4.2158725768367287</v>
      </c>
      <c r="Y11" s="119">
        <v>4</v>
      </c>
      <c r="Z11" s="119">
        <v>5.546558156616781</v>
      </c>
      <c r="AA11" s="119">
        <v>5</v>
      </c>
      <c r="AB11" s="119">
        <v>4.8322226255447847</v>
      </c>
      <c r="AC11" s="109"/>
      <c r="AD11" s="109"/>
      <c r="AE11" s="109"/>
    </row>
    <row r="12" spans="1:31" ht="15.5" customHeight="1" x14ac:dyDescent="0.35">
      <c r="A12" s="216" t="s">
        <v>103</v>
      </c>
      <c r="B12" s="217"/>
      <c r="C12" s="217"/>
      <c r="D12" s="217"/>
      <c r="E12" s="217"/>
      <c r="F12" s="217"/>
      <c r="G12" s="218"/>
      <c r="H12" s="82">
        <f>L25</f>
        <v>-1.9799324140360972</v>
      </c>
      <c r="I12" s="83">
        <f>L34</f>
        <v>-1.837792111663318</v>
      </c>
      <c r="J12" s="84">
        <f>L81</f>
        <v>-2.2035842861099013</v>
      </c>
      <c r="K12" s="84">
        <f>L127</f>
        <v>-2.1892572877905523</v>
      </c>
      <c r="L12" s="84">
        <f>L180</f>
        <v>-0.27016367580358924</v>
      </c>
      <c r="M12" s="147">
        <f>L224</f>
        <v>-3.6653907650564461</v>
      </c>
      <c r="N12" s="134"/>
      <c r="O12" s="134"/>
      <c r="P12" s="134"/>
      <c r="Q12" s="134"/>
      <c r="S12" s="109"/>
      <c r="T12" s="82">
        <f>I12</f>
        <v>-1.837792111663318</v>
      </c>
      <c r="U12" s="82"/>
      <c r="V12" s="82">
        <f>J12</f>
        <v>-2.2035842861099013</v>
      </c>
      <c r="W12" s="82"/>
      <c r="X12" s="82">
        <f>K12</f>
        <v>-2.1892572877905523</v>
      </c>
      <c r="Y12" s="82"/>
      <c r="Z12" s="82">
        <f>L12</f>
        <v>-0.27016367580358924</v>
      </c>
      <c r="AA12" s="82"/>
      <c r="AB12" s="82">
        <f>M12</f>
        <v>-3.6653907650564461</v>
      </c>
      <c r="AC12" s="109"/>
      <c r="AD12" s="109"/>
      <c r="AE12" s="109"/>
    </row>
    <row r="13" spans="1:31" ht="15.5" customHeight="1" x14ac:dyDescent="0.35">
      <c r="A13" s="216" t="s">
        <v>104</v>
      </c>
      <c r="B13" s="217"/>
      <c r="C13" s="217"/>
      <c r="D13" s="217"/>
      <c r="E13" s="217"/>
      <c r="F13" s="217"/>
      <c r="G13" s="218"/>
      <c r="H13" s="82">
        <f>L22</f>
        <v>6.91985244102775</v>
      </c>
      <c r="I13" s="83">
        <f>L31</f>
        <v>6.8268203895452686</v>
      </c>
      <c r="J13" s="84">
        <f>L78</f>
        <v>6.1928575878161167</v>
      </c>
      <c r="K13" s="84">
        <f>L124</f>
        <v>6.4051298646272814</v>
      </c>
      <c r="L13" s="84">
        <f>L177</f>
        <v>5.8167218324203702</v>
      </c>
      <c r="M13" s="145">
        <f>L221</f>
        <v>8.4976133906012308</v>
      </c>
      <c r="N13" s="118"/>
      <c r="O13" s="118"/>
      <c r="P13" s="118"/>
      <c r="Q13" s="118"/>
      <c r="S13" s="109"/>
      <c r="T13" s="110">
        <f>I13</f>
        <v>6.8268203895452686</v>
      </c>
      <c r="U13" s="109"/>
      <c r="V13" s="110">
        <f>J13</f>
        <v>6.1928575878161167</v>
      </c>
      <c r="W13" s="109"/>
      <c r="X13" s="110">
        <f>K13</f>
        <v>6.4051298646272814</v>
      </c>
      <c r="Y13" s="109"/>
      <c r="Z13" s="110">
        <f>L13</f>
        <v>5.8167218324203702</v>
      </c>
      <c r="AA13" s="109"/>
      <c r="AB13" s="110">
        <f>M13</f>
        <v>8.4976133906012308</v>
      </c>
      <c r="AC13" s="109"/>
      <c r="AD13" s="109"/>
      <c r="AE13" s="109"/>
    </row>
    <row r="14" spans="1:31" ht="16" customHeight="1" thickBot="1" x14ac:dyDescent="0.4">
      <c r="A14" s="219" t="s">
        <v>105</v>
      </c>
      <c r="B14" s="220"/>
      <c r="C14" s="220"/>
      <c r="D14" s="220"/>
      <c r="E14" s="220"/>
      <c r="F14" s="220"/>
      <c r="G14" s="221"/>
      <c r="H14" s="85" t="s">
        <v>51</v>
      </c>
      <c r="I14" s="86" t="s">
        <v>88</v>
      </c>
      <c r="J14" s="38" t="s">
        <v>52</v>
      </c>
      <c r="K14" s="38" t="s">
        <v>53</v>
      </c>
      <c r="L14" s="38" t="s">
        <v>54</v>
      </c>
      <c r="M14" s="146" t="s">
        <v>55</v>
      </c>
      <c r="N14" s="133"/>
      <c r="O14" s="133"/>
      <c r="P14" s="133"/>
      <c r="Q14" s="133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</row>
    <row r="15" spans="1:31" ht="16" customHeight="1" x14ac:dyDescent="0.35">
      <c r="A15" s="213" t="s">
        <v>106</v>
      </c>
      <c r="B15" s="214"/>
      <c r="C15" s="214"/>
      <c r="D15" s="214"/>
      <c r="E15" s="214"/>
      <c r="F15" s="214"/>
      <c r="G15" s="215"/>
      <c r="H15" s="77">
        <f>I15+J15+K15+L15+M15</f>
        <v>2358.5099999999998</v>
      </c>
      <c r="I15" s="78">
        <f>G34</f>
        <v>453.70000000000005</v>
      </c>
      <c r="J15" s="79">
        <f>G81</f>
        <v>476.20000000000005</v>
      </c>
      <c r="K15" s="79">
        <f>G127</f>
        <v>570.30999999999995</v>
      </c>
      <c r="L15" s="79">
        <f>G180</f>
        <v>475.1099999999999</v>
      </c>
      <c r="M15" s="142">
        <f>G224</f>
        <v>383.19</v>
      </c>
      <c r="N15" s="131"/>
      <c r="O15" s="131"/>
      <c r="P15" s="131"/>
      <c r="Q15" s="131"/>
      <c r="S15" s="251"/>
      <c r="T15" s="236"/>
      <c r="U15" s="236"/>
      <c r="V15" s="236"/>
      <c r="W15" s="236"/>
      <c r="X15" s="236"/>
      <c r="Y15" s="236"/>
      <c r="Z15" s="236"/>
      <c r="AA15" s="236"/>
      <c r="AB15" s="236"/>
      <c r="AC15" s="54"/>
      <c r="AD15" s="54"/>
      <c r="AE15" s="54"/>
    </row>
    <row r="16" spans="1:31" ht="16" customHeight="1" x14ac:dyDescent="0.35">
      <c r="A16" s="216" t="s">
        <v>107</v>
      </c>
      <c r="B16" s="217"/>
      <c r="C16" s="217"/>
      <c r="D16" s="217"/>
      <c r="E16" s="217"/>
      <c r="F16" s="217"/>
      <c r="G16" s="218"/>
      <c r="H16" s="88">
        <f>I16+J16+K16+L16+M16</f>
        <v>2357.5</v>
      </c>
      <c r="I16" s="81">
        <f>J34</f>
        <v>450.92999999999995</v>
      </c>
      <c r="J16" s="70">
        <f>J81</f>
        <v>475.86999999999995</v>
      </c>
      <c r="K16" s="70">
        <f>J127</f>
        <v>567.81000000000006</v>
      </c>
      <c r="L16" s="70">
        <f>J180</f>
        <v>482.86999999999983</v>
      </c>
      <c r="M16" s="143">
        <f>J224</f>
        <v>380.02000000000004</v>
      </c>
      <c r="N16" s="131"/>
      <c r="O16" s="131"/>
      <c r="P16" s="131"/>
      <c r="Q16" s="131"/>
      <c r="S16" s="54"/>
      <c r="T16" s="114"/>
      <c r="U16" s="115"/>
      <c r="V16" s="114"/>
      <c r="W16" s="115"/>
      <c r="X16" s="114"/>
      <c r="Y16" s="115"/>
      <c r="Z16" s="114"/>
      <c r="AA16" s="115"/>
      <c r="AB16" s="114"/>
      <c r="AC16" s="54"/>
      <c r="AD16" s="54"/>
      <c r="AE16" s="54"/>
    </row>
    <row r="17" spans="1:31" ht="16" customHeight="1" x14ac:dyDescent="0.35">
      <c r="A17" s="216" t="s">
        <v>108</v>
      </c>
      <c r="B17" s="217"/>
      <c r="C17" s="217"/>
      <c r="D17" s="217"/>
      <c r="E17" s="217"/>
      <c r="F17" s="217"/>
      <c r="G17" s="218"/>
      <c r="H17" s="88">
        <f>M25</f>
        <v>4.0439468921658062E-2</v>
      </c>
      <c r="I17" s="81">
        <f>M34</f>
        <v>0.58580945331502488</v>
      </c>
      <c r="J17" s="70">
        <f>M81</f>
        <v>6.5276733789630448E-2</v>
      </c>
      <c r="K17" s="70">
        <f>M127</f>
        <v>0.41716030636250984</v>
      </c>
      <c r="L17" s="70">
        <f>M180</f>
        <v>-1.5302701636757907</v>
      </c>
      <c r="M17" s="148">
        <f>M224</f>
        <v>0.76796356412615918</v>
      </c>
      <c r="N17" s="131"/>
      <c r="O17" s="131"/>
      <c r="P17" s="131"/>
      <c r="Q17" s="131"/>
      <c r="S17" s="54"/>
      <c r="T17" s="114"/>
      <c r="U17" s="115"/>
      <c r="V17" s="114"/>
      <c r="W17" s="115"/>
      <c r="X17" s="114"/>
      <c r="Y17" s="115"/>
      <c r="Z17" s="114"/>
      <c r="AA17" s="115"/>
      <c r="AB17" s="114"/>
      <c r="AC17" s="54"/>
      <c r="AD17" s="54"/>
      <c r="AE17" s="54"/>
    </row>
    <row r="18" spans="1:31" ht="16" customHeight="1" x14ac:dyDescent="0.35">
      <c r="A18" s="216" t="s">
        <v>109</v>
      </c>
      <c r="B18" s="217"/>
      <c r="C18" s="217"/>
      <c r="D18" s="217"/>
      <c r="E18" s="217"/>
      <c r="F18" s="217"/>
      <c r="G18" s="218"/>
      <c r="H18" s="82">
        <f>M22</f>
        <v>14.545281354018899</v>
      </c>
      <c r="I18" s="83">
        <f>M31</f>
        <v>15.448847604885135</v>
      </c>
      <c r="J18" s="84">
        <f>M78</f>
        <v>13.379075824424698</v>
      </c>
      <c r="K18" s="84">
        <f>M124</f>
        <v>16.561336838001065</v>
      </c>
      <c r="L18" s="84">
        <f>M177</f>
        <v>12.18331502462479</v>
      </c>
      <c r="M18" s="145">
        <f>M221</f>
        <v>14.017791148526218</v>
      </c>
      <c r="N18" s="118"/>
      <c r="O18" s="118"/>
      <c r="P18" s="118"/>
      <c r="Q18" s="118"/>
      <c r="S18" s="54"/>
      <c r="T18" s="116"/>
      <c r="U18" s="116"/>
      <c r="V18" s="116"/>
      <c r="W18" s="117"/>
      <c r="X18" s="116"/>
      <c r="Y18" s="117"/>
      <c r="Z18" s="116"/>
      <c r="AA18" s="116"/>
      <c r="AB18" s="116"/>
      <c r="AC18" s="54"/>
      <c r="AD18" s="54"/>
      <c r="AE18" s="54"/>
    </row>
    <row r="19" spans="1:31" ht="16" customHeight="1" thickBot="1" x14ac:dyDescent="0.4">
      <c r="A19" s="219" t="s">
        <v>110</v>
      </c>
      <c r="B19" s="220"/>
      <c r="C19" s="220"/>
      <c r="D19" s="220"/>
      <c r="E19" s="220"/>
      <c r="F19" s="220"/>
      <c r="G19" s="221"/>
      <c r="H19" s="85" t="s">
        <v>89</v>
      </c>
      <c r="I19" s="86" t="s">
        <v>90</v>
      </c>
      <c r="J19" s="38" t="s">
        <v>91</v>
      </c>
      <c r="K19" s="38" t="s">
        <v>92</v>
      </c>
      <c r="L19" s="38" t="s">
        <v>93</v>
      </c>
      <c r="M19" s="146" t="s">
        <v>94</v>
      </c>
      <c r="N19" s="133"/>
      <c r="O19" s="133"/>
      <c r="P19" s="133"/>
      <c r="Q19" s="133"/>
      <c r="S19" s="54"/>
      <c r="T19" s="118"/>
      <c r="U19" s="118"/>
      <c r="V19" s="118"/>
      <c r="W19" s="118"/>
      <c r="X19" s="118"/>
      <c r="Y19" s="118"/>
      <c r="Z19" s="118"/>
      <c r="AA19" s="118"/>
      <c r="AB19" s="118"/>
      <c r="AC19" s="54"/>
      <c r="AD19" s="54"/>
      <c r="AE19" s="54"/>
    </row>
    <row r="20" spans="1:31" ht="16" thickBot="1" x14ac:dyDescent="0.4">
      <c r="B20" s="52"/>
      <c r="C20" s="53"/>
      <c r="D20" s="53"/>
      <c r="E20" s="53"/>
      <c r="F20" s="53"/>
      <c r="G20" s="53"/>
      <c r="H20" s="54"/>
      <c r="I20" s="55"/>
      <c r="J20" s="56"/>
      <c r="K20" s="56"/>
      <c r="L20" s="56"/>
      <c r="M20" s="56"/>
      <c r="S20" s="54"/>
      <c r="T20" s="114"/>
      <c r="U20" s="54"/>
      <c r="V20" s="114"/>
      <c r="W20" s="54"/>
      <c r="X20" s="114"/>
      <c r="Y20" s="54"/>
      <c r="Z20" s="114"/>
      <c r="AA20" s="54"/>
      <c r="AB20" s="114"/>
      <c r="AC20" s="54"/>
      <c r="AD20" s="54"/>
      <c r="AE20" s="54"/>
    </row>
    <row r="21" spans="1:31" ht="23" customHeight="1" thickBot="1" x14ac:dyDescent="0.4">
      <c r="B21" s="252" t="s">
        <v>56</v>
      </c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4"/>
      <c r="N21" s="135"/>
      <c r="O21" s="135"/>
      <c r="P21" s="135"/>
      <c r="Q21" s="135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</row>
    <row r="22" spans="1:31" x14ac:dyDescent="0.35">
      <c r="B22" s="237" t="s">
        <v>31</v>
      </c>
      <c r="C22" s="204"/>
      <c r="D22" s="204"/>
      <c r="E22" s="42">
        <v>8.4625757047816492</v>
      </c>
      <c r="F22" s="42">
        <v>1.185366924409653</v>
      </c>
      <c r="G22" s="42">
        <v>7.9919347801387435</v>
      </c>
      <c r="H22" s="42">
        <v>8.8520603321498825</v>
      </c>
      <c r="I22" s="42">
        <v>1.4101895064573693</v>
      </c>
      <c r="J22" s="42">
        <v>8.3255896291867035</v>
      </c>
      <c r="K22" s="43">
        <v>13.980323968326402</v>
      </c>
      <c r="L22" s="43">
        <v>6.91985244102775</v>
      </c>
      <c r="M22" s="44">
        <v>14.545281354018899</v>
      </c>
      <c r="N22" s="136"/>
      <c r="O22" s="136"/>
      <c r="P22" s="136"/>
      <c r="Q22" s="136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</row>
    <row r="23" spans="1:31" x14ac:dyDescent="0.35">
      <c r="B23" s="237" t="s">
        <v>30</v>
      </c>
      <c r="C23" s="204"/>
      <c r="D23" s="204"/>
      <c r="E23" s="42">
        <v>4.2312878523908246</v>
      </c>
      <c r="F23" s="42">
        <v>0.59268346220482648</v>
      </c>
      <c r="G23" s="42">
        <v>3.9959673900693717</v>
      </c>
      <c r="H23" s="42">
        <v>4.4260301660749413</v>
      </c>
      <c r="I23" s="42">
        <v>0.70509475322868465</v>
      </c>
      <c r="J23" s="42">
        <v>4.1627948145933518</v>
      </c>
      <c r="K23" s="42">
        <v>6.9901619841632012</v>
      </c>
      <c r="L23" s="42">
        <v>3.459926220513875</v>
      </c>
      <c r="M23" s="45">
        <v>7.2726406770094494</v>
      </c>
      <c r="N23" s="114"/>
      <c r="O23" s="114"/>
      <c r="P23" s="114"/>
      <c r="Q23" s="11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</row>
    <row r="24" spans="1:31" x14ac:dyDescent="0.35">
      <c r="B24" s="237" t="s">
        <v>28</v>
      </c>
      <c r="C24" s="204"/>
      <c r="D24" s="204"/>
      <c r="E24" s="3">
        <v>12.003725490196086</v>
      </c>
      <c r="F24" s="3">
        <v>0.44416666666666682</v>
      </c>
      <c r="G24" s="3">
        <v>11.561323529411766</v>
      </c>
      <c r="H24" s="3">
        <v>12.242941176470595</v>
      </c>
      <c r="I24" s="3">
        <v>0.68656862745098035</v>
      </c>
      <c r="J24" s="3">
        <v>11.55637254901961</v>
      </c>
      <c r="K24" s="3" t="s">
        <v>29</v>
      </c>
      <c r="L24" s="3" t="s">
        <v>29</v>
      </c>
      <c r="M24" s="46" t="s">
        <v>29</v>
      </c>
      <c r="N24" s="255" t="s">
        <v>115</v>
      </c>
      <c r="O24" s="256"/>
      <c r="P24" s="256"/>
      <c r="Q24" s="256"/>
      <c r="R24" s="258" t="s">
        <v>116</v>
      </c>
      <c r="S24" s="259"/>
      <c r="T24" s="259"/>
      <c r="U24" s="259"/>
      <c r="V24" s="54"/>
      <c r="W24" s="54"/>
      <c r="X24" s="54"/>
      <c r="Y24" s="54"/>
      <c r="Z24" s="54"/>
      <c r="AA24" s="54"/>
      <c r="AB24" s="54"/>
      <c r="AC24" s="54"/>
      <c r="AD24" s="54"/>
      <c r="AE24" s="54"/>
    </row>
    <row r="25" spans="1:31" ht="16" thickBot="1" x14ac:dyDescent="0.4">
      <c r="B25" s="238" t="s">
        <v>27</v>
      </c>
      <c r="C25" s="239"/>
      <c r="D25" s="239"/>
      <c r="E25" s="47">
        <v>2448.7600000000016</v>
      </c>
      <c r="F25" s="47">
        <v>90.610000000000028</v>
      </c>
      <c r="G25" s="47">
        <v>2358.5100000000002</v>
      </c>
      <c r="H25" s="47">
        <v>2497.5600000000013</v>
      </c>
      <c r="I25" s="47">
        <v>140.06</v>
      </c>
      <c r="J25" s="47">
        <v>2357.5000000000005</v>
      </c>
      <c r="K25" s="48">
        <v>-1.953907013244915</v>
      </c>
      <c r="L25" s="49">
        <v>-1.9799324140360972</v>
      </c>
      <c r="M25" s="50">
        <v>4.0439468921658062E-2</v>
      </c>
      <c r="N25" s="257"/>
      <c r="O25" s="256"/>
      <c r="P25" s="256"/>
      <c r="Q25" s="256"/>
      <c r="R25" s="259"/>
      <c r="S25" s="259"/>
      <c r="T25" s="259"/>
      <c r="U25" s="259"/>
      <c r="V25" s="54"/>
      <c r="W25" s="54"/>
      <c r="X25" s="54"/>
      <c r="Y25" s="54"/>
      <c r="Z25" s="54"/>
      <c r="AA25" s="54"/>
      <c r="AB25" s="54"/>
      <c r="AC25" s="54"/>
      <c r="AD25" s="54"/>
      <c r="AE25" s="54"/>
    </row>
    <row r="26" spans="1:31" ht="16" thickBot="1" x14ac:dyDescent="0.4">
      <c r="B26" s="52"/>
      <c r="C26" s="53"/>
      <c r="D26" s="53"/>
      <c r="E26" s="57"/>
      <c r="F26" s="57"/>
      <c r="G26" s="57"/>
      <c r="H26" s="57"/>
      <c r="I26" s="57"/>
      <c r="J26" s="57"/>
      <c r="K26" s="58"/>
      <c r="L26" s="58"/>
      <c r="M26" s="58"/>
      <c r="N26" s="256"/>
      <c r="O26" s="256"/>
      <c r="P26" s="256"/>
      <c r="Q26" s="256"/>
      <c r="R26" s="259"/>
      <c r="S26" s="259"/>
      <c r="T26" s="259"/>
      <c r="U26" s="259"/>
      <c r="V26" s="54"/>
      <c r="W26" s="54"/>
      <c r="X26" s="54"/>
      <c r="Y26" s="54"/>
      <c r="Z26" s="54"/>
      <c r="AA26" s="54"/>
      <c r="AB26" s="54"/>
      <c r="AC26" s="54"/>
      <c r="AD26" s="54"/>
      <c r="AE26" s="54"/>
    </row>
    <row r="27" spans="1:31" ht="23.5" customHeight="1" thickBot="1" x14ac:dyDescent="0.4">
      <c r="B27" s="234" t="s">
        <v>26</v>
      </c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40"/>
      <c r="N27" s="138"/>
      <c r="O27" s="138"/>
      <c r="P27" s="138"/>
      <c r="Q27" s="138"/>
    </row>
    <row r="28" spans="1:31" ht="15.5" customHeight="1" x14ac:dyDescent="0.35">
      <c r="A28" s="245" t="s">
        <v>0</v>
      </c>
      <c r="B28" s="247" t="s">
        <v>13</v>
      </c>
      <c r="C28" s="249" t="s">
        <v>14</v>
      </c>
      <c r="D28" s="242" t="s">
        <v>15</v>
      </c>
      <c r="E28" s="243"/>
      <c r="F28" s="243"/>
      <c r="G28" s="244"/>
      <c r="H28" s="242" t="s">
        <v>111</v>
      </c>
      <c r="I28" s="243"/>
      <c r="J28" s="244"/>
      <c r="K28" s="242" t="s">
        <v>19</v>
      </c>
      <c r="L28" s="243"/>
      <c r="M28" s="244"/>
      <c r="N28" s="139"/>
      <c r="O28" s="139"/>
      <c r="P28" s="139"/>
      <c r="Q28" s="139"/>
    </row>
    <row r="29" spans="1:31" ht="80.5" customHeight="1" thickBot="1" x14ac:dyDescent="0.4">
      <c r="A29" s="246"/>
      <c r="B29" s="248"/>
      <c r="C29" s="250"/>
      <c r="D29" s="37" t="s">
        <v>1</v>
      </c>
      <c r="E29" s="38" t="s">
        <v>16</v>
      </c>
      <c r="F29" s="38" t="s">
        <v>17</v>
      </c>
      <c r="G29" s="39" t="s">
        <v>18</v>
      </c>
      <c r="H29" s="37" t="s">
        <v>20</v>
      </c>
      <c r="I29" s="38" t="s">
        <v>21</v>
      </c>
      <c r="J29" s="39" t="s">
        <v>22</v>
      </c>
      <c r="K29" s="40" t="s">
        <v>23</v>
      </c>
      <c r="L29" s="41" t="s">
        <v>24</v>
      </c>
      <c r="M29" s="39" t="s">
        <v>25</v>
      </c>
      <c r="N29" s="164" t="s">
        <v>23</v>
      </c>
      <c r="O29" s="161" t="s">
        <v>24</v>
      </c>
      <c r="P29" s="161" t="s">
        <v>25</v>
      </c>
      <c r="Q29" s="133"/>
      <c r="R29" s="162" t="s">
        <v>23</v>
      </c>
      <c r="S29" s="162" t="s">
        <v>24</v>
      </c>
      <c r="T29" s="162" t="s">
        <v>25</v>
      </c>
    </row>
    <row r="30" spans="1:31" ht="16" customHeight="1" thickBot="1" x14ac:dyDescent="0.4">
      <c r="A30" s="231"/>
      <c r="B30" s="234" t="s">
        <v>35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40"/>
      <c r="N30" s="138"/>
      <c r="O30" s="138"/>
      <c r="P30" s="138"/>
      <c r="Q30" s="138"/>
    </row>
    <row r="31" spans="1:31" ht="16" thickBot="1" x14ac:dyDescent="0.4">
      <c r="A31" s="232"/>
      <c r="B31" s="237" t="s">
        <v>31</v>
      </c>
      <c r="C31" s="204"/>
      <c r="D31" s="204"/>
      <c r="E31" s="42">
        <f>E32*2</f>
        <v>7.0204026045081145</v>
      </c>
      <c r="F31" s="42">
        <f t="shared" ref="F31" si="0">F32*2</f>
        <v>0.76127300317681934</v>
      </c>
      <c r="G31" s="42">
        <f t="shared" ref="G31" si="1">G32*2</f>
        <v>6.7424462659516209</v>
      </c>
      <c r="H31" s="42">
        <f t="shared" ref="H31" si="2">H32*2</f>
        <v>7.52386501177733</v>
      </c>
      <c r="I31" s="42">
        <f t="shared" ref="I31" si="3">I32*2</f>
        <v>1.0285223888167569</v>
      </c>
      <c r="J31" s="149">
        <f t="shared" ref="J31" si="4">J32*2</f>
        <v>7.0565697759948804</v>
      </c>
      <c r="K31" s="171">
        <f t="shared" ref="K31" si="5">K32*2</f>
        <v>16.522460222471704</v>
      </c>
      <c r="L31" s="172">
        <f t="shared" ref="L31" si="6">L32*2</f>
        <v>6.8268203895452686</v>
      </c>
      <c r="M31" s="173">
        <f t="shared" ref="M31" si="7">M32*2</f>
        <v>15.448847604885135</v>
      </c>
      <c r="N31" s="136"/>
      <c r="O31" s="136"/>
      <c r="P31" s="136"/>
      <c r="Q31" s="136"/>
      <c r="X31" s="163"/>
    </row>
    <row r="32" spans="1:31" x14ac:dyDescent="0.35">
      <c r="A32" s="232"/>
      <c r="B32" s="237" t="s">
        <v>30</v>
      </c>
      <c r="C32" s="204"/>
      <c r="D32" s="204"/>
      <c r="E32" s="42">
        <f>STDEV(E35:E76)</f>
        <v>3.5102013022540572</v>
      </c>
      <c r="F32" s="42">
        <f t="shared" ref="F32:M32" si="8">STDEV(F35:F76)</f>
        <v>0.38063650158840967</v>
      </c>
      <c r="G32" s="42">
        <f t="shared" si="8"/>
        <v>3.3712231329758104</v>
      </c>
      <c r="H32" s="42">
        <f t="shared" si="8"/>
        <v>3.761932505888665</v>
      </c>
      <c r="I32" s="42">
        <f t="shared" si="8"/>
        <v>0.51426119440837847</v>
      </c>
      <c r="J32" s="149">
        <f t="shared" si="8"/>
        <v>3.5282848879974402</v>
      </c>
      <c r="K32" s="174">
        <f t="shared" si="8"/>
        <v>8.2612301112358519</v>
      </c>
      <c r="L32" s="42">
        <f t="shared" si="8"/>
        <v>3.4134101947726343</v>
      </c>
      <c r="M32" s="45">
        <f t="shared" si="8"/>
        <v>7.7244238024425673</v>
      </c>
      <c r="N32" s="114"/>
      <c r="O32" s="114"/>
      <c r="P32" s="114"/>
      <c r="Q32" s="114"/>
    </row>
    <row r="33" spans="1:21" x14ac:dyDescent="0.35">
      <c r="A33" s="232"/>
      <c r="B33" s="237" t="s">
        <v>28</v>
      </c>
      <c r="C33" s="204"/>
      <c r="D33" s="204"/>
      <c r="E33" s="3">
        <f>AVERAGE(E35:E76)</f>
        <v>11.108809523809523</v>
      </c>
      <c r="F33" s="3">
        <f t="shared" ref="F33:J33" si="9">AVERAGE(F35:F76)</f>
        <v>0.31500000000000006</v>
      </c>
      <c r="G33" s="3">
        <f t="shared" si="9"/>
        <v>10.802380952380954</v>
      </c>
      <c r="H33" s="3">
        <f t="shared" si="9"/>
        <v>11.258333333333335</v>
      </c>
      <c r="I33" s="3">
        <f t="shared" si="9"/>
        <v>0.52190476190476198</v>
      </c>
      <c r="J33" s="150">
        <f t="shared" si="9"/>
        <v>10.73642857142857</v>
      </c>
      <c r="K33" s="21" t="s">
        <v>29</v>
      </c>
      <c r="L33" s="3" t="s">
        <v>29</v>
      </c>
      <c r="M33" s="46" t="s">
        <v>29</v>
      </c>
      <c r="N33" s="137"/>
      <c r="O33" s="137"/>
      <c r="P33" s="137"/>
      <c r="Q33" s="137"/>
    </row>
    <row r="34" spans="1:21" ht="16" thickBot="1" x14ac:dyDescent="0.4">
      <c r="A34" s="233"/>
      <c r="B34" s="238" t="s">
        <v>27</v>
      </c>
      <c r="C34" s="239"/>
      <c r="D34" s="239"/>
      <c r="E34" s="47">
        <f>SUM(E35:E76)</f>
        <v>466.57</v>
      </c>
      <c r="F34" s="47">
        <f t="shared" ref="F34:J34" si="10">SUM(F35:F76)</f>
        <v>13.230000000000002</v>
      </c>
      <c r="G34" s="47">
        <f t="shared" si="10"/>
        <v>453.70000000000005</v>
      </c>
      <c r="H34" s="47">
        <f t="shared" si="10"/>
        <v>472.85</v>
      </c>
      <c r="I34" s="47">
        <f t="shared" si="10"/>
        <v>21.92</v>
      </c>
      <c r="J34" s="165">
        <f t="shared" si="10"/>
        <v>450.92999999999995</v>
      </c>
      <c r="K34" s="48">
        <f t="shared" ref="K34:K76" si="11">(E34-H34)/H34*100</f>
        <v>-1.3281167389235549</v>
      </c>
      <c r="L34" s="49">
        <f t="shared" ref="L34:L76" si="12">(F34-I34)/H34*100</f>
        <v>-1.837792111663318</v>
      </c>
      <c r="M34" s="50">
        <f t="shared" ref="M34:M76" si="13">(G34-J34)/H34*100</f>
        <v>0.58580945331502488</v>
      </c>
      <c r="N34" s="136"/>
      <c r="O34" s="136"/>
      <c r="P34" s="136"/>
      <c r="Q34" s="136"/>
    </row>
    <row r="35" spans="1:21" x14ac:dyDescent="0.35">
      <c r="A35" s="51">
        <v>1</v>
      </c>
      <c r="B35" s="29">
        <v>9</v>
      </c>
      <c r="C35" s="30" t="s">
        <v>3</v>
      </c>
      <c r="D35" s="29">
        <v>1</v>
      </c>
      <c r="E35" s="31">
        <v>13.6</v>
      </c>
      <c r="F35" s="31">
        <v>0.1</v>
      </c>
      <c r="G35" s="32">
        <f t="shared" ref="G35:G71" si="14">E35-F35</f>
        <v>13.5</v>
      </c>
      <c r="H35" s="33">
        <v>13.9</v>
      </c>
      <c r="I35" s="31">
        <v>1</v>
      </c>
      <c r="J35" s="166">
        <f t="shared" ref="J35:J76" si="15">H35-I35</f>
        <v>12.9</v>
      </c>
      <c r="K35" s="34">
        <f t="shared" si="11"/>
        <v>-2.1582733812949688</v>
      </c>
      <c r="L35" s="35">
        <f t="shared" si="12"/>
        <v>-6.4748201438848918</v>
      </c>
      <c r="M35" s="36">
        <f t="shared" si="13"/>
        <v>4.3165467625899252</v>
      </c>
      <c r="N35" s="114"/>
      <c r="O35" s="114"/>
      <c r="P35" s="114"/>
      <c r="Q35" s="114"/>
    </row>
    <row r="36" spans="1:21" x14ac:dyDescent="0.35">
      <c r="A36" s="51">
        <f t="shared" ref="A36:A76" si="16">A35+1</f>
        <v>2</v>
      </c>
      <c r="B36" s="9">
        <v>10</v>
      </c>
      <c r="C36" s="10" t="s">
        <v>3</v>
      </c>
      <c r="D36" s="9">
        <v>1</v>
      </c>
      <c r="E36" s="3">
        <v>6.2</v>
      </c>
      <c r="F36" s="3">
        <v>0.1</v>
      </c>
      <c r="G36" s="16">
        <f t="shared" si="14"/>
        <v>6.1000000000000005</v>
      </c>
      <c r="H36" s="21">
        <v>5.9</v>
      </c>
      <c r="I36" s="3">
        <v>0.1</v>
      </c>
      <c r="J36" s="167">
        <f t="shared" si="15"/>
        <v>5.8000000000000007</v>
      </c>
      <c r="K36" s="24">
        <f t="shared" si="11"/>
        <v>5.0847457627118615</v>
      </c>
      <c r="L36" s="7">
        <f t="shared" si="12"/>
        <v>0</v>
      </c>
      <c r="M36" s="25">
        <f t="shared" si="13"/>
        <v>5.0847457627118615</v>
      </c>
      <c r="N36" s="114"/>
      <c r="O36" s="114"/>
      <c r="P36" s="114"/>
      <c r="Q36" s="114"/>
    </row>
    <row r="37" spans="1:21" x14ac:dyDescent="0.35">
      <c r="A37" s="51">
        <f t="shared" si="16"/>
        <v>3</v>
      </c>
      <c r="B37" s="9">
        <v>27</v>
      </c>
      <c r="C37" s="10" t="s">
        <v>3</v>
      </c>
      <c r="D37" s="9">
        <v>1</v>
      </c>
      <c r="E37" s="3">
        <v>8.6999999999999993</v>
      </c>
      <c r="F37" s="3">
        <v>0</v>
      </c>
      <c r="G37" s="16">
        <f t="shared" si="14"/>
        <v>8.6999999999999993</v>
      </c>
      <c r="H37" s="21">
        <v>9.1999999999999993</v>
      </c>
      <c r="I37" s="3">
        <v>0</v>
      </c>
      <c r="J37" s="167">
        <f t="shared" si="15"/>
        <v>9.1999999999999993</v>
      </c>
      <c r="K37" s="24">
        <f t="shared" si="11"/>
        <v>-5.4347826086956523</v>
      </c>
      <c r="L37" s="7">
        <f t="shared" si="12"/>
        <v>0</v>
      </c>
      <c r="M37" s="25">
        <f t="shared" si="13"/>
        <v>-5.4347826086956523</v>
      </c>
      <c r="N37" s="114"/>
      <c r="O37" s="114"/>
      <c r="P37" s="114"/>
      <c r="Q37" s="114"/>
    </row>
    <row r="38" spans="1:21" x14ac:dyDescent="0.35">
      <c r="A38" s="51">
        <f t="shared" si="16"/>
        <v>4</v>
      </c>
      <c r="B38" s="9">
        <v>28</v>
      </c>
      <c r="C38" s="10" t="s">
        <v>3</v>
      </c>
      <c r="D38" s="9">
        <v>1</v>
      </c>
      <c r="E38" s="3">
        <v>16.100000000000001</v>
      </c>
      <c r="F38" s="3">
        <v>0.2</v>
      </c>
      <c r="G38" s="16">
        <f t="shared" si="14"/>
        <v>15.900000000000002</v>
      </c>
      <c r="H38" s="21">
        <v>14.4</v>
      </c>
      <c r="I38" s="3">
        <v>0.6</v>
      </c>
      <c r="J38" s="167">
        <f t="shared" si="15"/>
        <v>13.8</v>
      </c>
      <c r="K38" s="24">
        <f t="shared" si="11"/>
        <v>11.805555555555562</v>
      </c>
      <c r="L38" s="7">
        <f t="shared" si="12"/>
        <v>-2.7777777777777777</v>
      </c>
      <c r="M38" s="25">
        <f t="shared" si="13"/>
        <v>14.583333333333343</v>
      </c>
      <c r="N38" s="114"/>
      <c r="O38" s="114"/>
      <c r="P38" s="114"/>
      <c r="Q38" s="114"/>
    </row>
    <row r="39" spans="1:21" x14ac:dyDescent="0.35">
      <c r="A39" s="51">
        <f t="shared" si="16"/>
        <v>5</v>
      </c>
      <c r="B39" s="9">
        <v>29</v>
      </c>
      <c r="C39" s="10" t="s">
        <v>3</v>
      </c>
      <c r="D39" s="9">
        <v>1</v>
      </c>
      <c r="E39" s="3">
        <v>9.1999999999999993</v>
      </c>
      <c r="F39" s="3">
        <v>0.2</v>
      </c>
      <c r="G39" s="16">
        <f t="shared" si="14"/>
        <v>9</v>
      </c>
      <c r="H39" s="21">
        <v>9.5</v>
      </c>
      <c r="I39" s="3">
        <v>0.3</v>
      </c>
      <c r="J39" s="167">
        <f t="shared" si="15"/>
        <v>9.1999999999999993</v>
      </c>
      <c r="K39" s="24">
        <f t="shared" si="11"/>
        <v>-3.1578947368421129</v>
      </c>
      <c r="L39" s="7">
        <f t="shared" si="12"/>
        <v>-1.0526315789473681</v>
      </c>
      <c r="M39" s="25">
        <f t="shared" si="13"/>
        <v>-2.1052631578947296</v>
      </c>
      <c r="N39" s="114"/>
      <c r="O39" s="114"/>
      <c r="P39" s="114"/>
      <c r="Q39" s="114"/>
    </row>
    <row r="40" spans="1:21" x14ac:dyDescent="0.35">
      <c r="A40" s="51">
        <f t="shared" si="16"/>
        <v>6</v>
      </c>
      <c r="B40" s="9">
        <v>38</v>
      </c>
      <c r="C40" s="13" t="s">
        <v>4</v>
      </c>
      <c r="D40" s="9">
        <v>1</v>
      </c>
      <c r="E40" s="3">
        <v>17.600000000000001</v>
      </c>
      <c r="F40" s="3">
        <v>0.8</v>
      </c>
      <c r="G40" s="16">
        <f t="shared" si="14"/>
        <v>16.8</v>
      </c>
      <c r="H40" s="21">
        <v>17.899999999999999</v>
      </c>
      <c r="I40" s="3">
        <v>1.66</v>
      </c>
      <c r="J40" s="167">
        <f t="shared" si="15"/>
        <v>16.239999999999998</v>
      </c>
      <c r="K40" s="24">
        <f t="shared" si="11"/>
        <v>-1.6759776536312692</v>
      </c>
      <c r="L40" s="7">
        <f t="shared" si="12"/>
        <v>-4.8044692737430168</v>
      </c>
      <c r="M40" s="25">
        <f t="shared" si="13"/>
        <v>3.1284916201117445</v>
      </c>
      <c r="N40" s="114"/>
      <c r="O40" s="114"/>
      <c r="P40" s="114"/>
      <c r="Q40" s="114"/>
      <c r="R40" s="113"/>
      <c r="S40" s="113"/>
      <c r="T40" s="113"/>
      <c r="U40" s="113"/>
    </row>
    <row r="41" spans="1:21" x14ac:dyDescent="0.35">
      <c r="A41" s="51">
        <f t="shared" si="16"/>
        <v>7</v>
      </c>
      <c r="B41" s="9">
        <v>42</v>
      </c>
      <c r="C41" s="13" t="s">
        <v>4</v>
      </c>
      <c r="D41" s="9">
        <v>1</v>
      </c>
      <c r="E41" s="3">
        <v>16.89</v>
      </c>
      <c r="F41" s="3">
        <v>0.34</v>
      </c>
      <c r="G41" s="16">
        <f t="shared" si="14"/>
        <v>16.55</v>
      </c>
      <c r="H41" s="21">
        <v>16.37</v>
      </c>
      <c r="I41" s="3">
        <v>0.77</v>
      </c>
      <c r="J41" s="167">
        <f t="shared" si="15"/>
        <v>15.600000000000001</v>
      </c>
      <c r="K41" s="24">
        <f t="shared" si="11"/>
        <v>3.1765424557116653</v>
      </c>
      <c r="L41" s="7">
        <f t="shared" si="12"/>
        <v>-2.6267562614538789</v>
      </c>
      <c r="M41" s="25">
        <f t="shared" si="13"/>
        <v>5.8032987171655419</v>
      </c>
      <c r="N41" s="114"/>
      <c r="O41" s="114"/>
      <c r="P41" s="114"/>
      <c r="Q41" s="114"/>
      <c r="R41" s="127">
        <f>R42*2</f>
        <v>20.628528366539705</v>
      </c>
      <c r="S41" s="127">
        <f t="shared" ref="S41:T41" si="17">S42*2</f>
        <v>4.6094583413087893</v>
      </c>
      <c r="T41" s="127">
        <f t="shared" si="17"/>
        <v>21.742979261602692</v>
      </c>
      <c r="U41" s="128" t="s">
        <v>114</v>
      </c>
    </row>
    <row r="42" spans="1:21" x14ac:dyDescent="0.35">
      <c r="A42" s="51">
        <f t="shared" si="16"/>
        <v>8</v>
      </c>
      <c r="B42" s="9">
        <v>55</v>
      </c>
      <c r="C42" s="13" t="s">
        <v>4</v>
      </c>
      <c r="D42" s="9">
        <v>1</v>
      </c>
      <c r="E42" s="3">
        <v>7.55</v>
      </c>
      <c r="F42" s="3">
        <v>0.76</v>
      </c>
      <c r="G42" s="16">
        <f t="shared" si="14"/>
        <v>6.79</v>
      </c>
      <c r="H42" s="21">
        <v>9.69</v>
      </c>
      <c r="I42" s="3">
        <v>0.87</v>
      </c>
      <c r="J42" s="167">
        <f t="shared" si="15"/>
        <v>8.82</v>
      </c>
      <c r="K42" s="24">
        <f t="shared" si="11"/>
        <v>-22.084623323013414</v>
      </c>
      <c r="L42" s="7">
        <f t="shared" si="12"/>
        <v>-1.1351909184726521</v>
      </c>
      <c r="M42" s="25">
        <f t="shared" si="13"/>
        <v>-20.949432404540765</v>
      </c>
      <c r="N42" s="114"/>
      <c r="O42" s="114"/>
      <c r="P42" s="114"/>
      <c r="Q42" s="114"/>
      <c r="R42" s="127">
        <f>STDEV(K35:K44)</f>
        <v>10.314264183269852</v>
      </c>
      <c r="S42" s="127">
        <f>STDEV(L35:L44)</f>
        <v>2.3047291706543946</v>
      </c>
      <c r="T42" s="127">
        <f>STDEV(M35:M44)</f>
        <v>10.871489630801346</v>
      </c>
      <c r="U42" s="128" t="s">
        <v>113</v>
      </c>
    </row>
    <row r="43" spans="1:21" x14ac:dyDescent="0.35">
      <c r="A43" s="51">
        <f t="shared" si="16"/>
        <v>9</v>
      </c>
      <c r="B43" s="9">
        <v>58</v>
      </c>
      <c r="C43" s="13" t="s">
        <v>4</v>
      </c>
      <c r="D43" s="9">
        <v>1</v>
      </c>
      <c r="E43" s="3">
        <v>5.55</v>
      </c>
      <c r="F43" s="3">
        <v>0.66</v>
      </c>
      <c r="G43" s="16">
        <f t="shared" si="14"/>
        <v>4.8899999999999997</v>
      </c>
      <c r="H43" s="21">
        <v>5.17</v>
      </c>
      <c r="I43" s="3">
        <v>0.64</v>
      </c>
      <c r="J43" s="167">
        <f t="shared" si="15"/>
        <v>4.53</v>
      </c>
      <c r="K43" s="24">
        <f t="shared" si="11"/>
        <v>7.3500967117988374</v>
      </c>
      <c r="L43" s="7">
        <f t="shared" si="12"/>
        <v>0.38684719535783402</v>
      </c>
      <c r="M43" s="25">
        <f t="shared" si="13"/>
        <v>6.9632495164409942</v>
      </c>
      <c r="N43" s="170">
        <f>N44*2</f>
        <v>19.970281079286718</v>
      </c>
      <c r="O43" s="159">
        <f t="shared" ref="O43:P43" si="18">O44*2</f>
        <v>4.4360386159429819</v>
      </c>
      <c r="P43" s="159">
        <f t="shared" si="18"/>
        <v>20.66510095949382</v>
      </c>
      <c r="Q43" s="160" t="s">
        <v>114</v>
      </c>
      <c r="R43" s="127">
        <f>AVERAGE(K35:K44)</f>
        <v>-2.275278531536403</v>
      </c>
      <c r="S43" s="127">
        <f>AVERAGE(L35:L44)</f>
        <v>-1.8537877315185021</v>
      </c>
      <c r="T43" s="127">
        <f>AVERAGE(M35:M44)</f>
        <v>-0.42149080001790151</v>
      </c>
      <c r="U43" s="128" t="s">
        <v>112</v>
      </c>
    </row>
    <row r="44" spans="1:21" x14ac:dyDescent="0.35">
      <c r="A44" s="120">
        <f t="shared" si="16"/>
        <v>10</v>
      </c>
      <c r="B44" s="121">
        <v>62</v>
      </c>
      <c r="C44" s="122" t="s">
        <v>4</v>
      </c>
      <c r="D44" s="121">
        <v>1</v>
      </c>
      <c r="E44" s="123">
        <v>15.89</v>
      </c>
      <c r="F44" s="123">
        <v>0.32</v>
      </c>
      <c r="G44" s="124">
        <f t="shared" si="14"/>
        <v>15.57</v>
      </c>
      <c r="H44" s="125">
        <v>18.84</v>
      </c>
      <c r="I44" s="123">
        <v>0.33</v>
      </c>
      <c r="J44" s="168">
        <f t="shared" si="15"/>
        <v>18.510000000000002</v>
      </c>
      <c r="K44" s="126">
        <f t="shared" si="11"/>
        <v>-15.65817409766454</v>
      </c>
      <c r="L44" s="127">
        <f t="shared" si="12"/>
        <v>-5.3078556263269683E-2</v>
      </c>
      <c r="M44" s="130">
        <f t="shared" si="13"/>
        <v>-15.605095541401282</v>
      </c>
      <c r="N44" s="170">
        <f>STDEV(K35:K46)</f>
        <v>9.9851405396433588</v>
      </c>
      <c r="O44" s="159">
        <f t="shared" ref="O44:P44" si="19">STDEV(L35:L46)</f>
        <v>2.2180193079714909</v>
      </c>
      <c r="P44" s="159">
        <f t="shared" si="19"/>
        <v>10.33255047974691</v>
      </c>
      <c r="Q44" s="160" t="s">
        <v>113</v>
      </c>
      <c r="R44" s="127">
        <f>SUM(H35:H44)</f>
        <v>120.87</v>
      </c>
      <c r="S44" s="128"/>
      <c r="T44" s="128"/>
      <c r="U44" s="128" t="s">
        <v>27</v>
      </c>
    </row>
    <row r="45" spans="1:21" x14ac:dyDescent="0.35">
      <c r="A45" s="51">
        <f t="shared" si="16"/>
        <v>11</v>
      </c>
      <c r="B45" s="9">
        <v>63</v>
      </c>
      <c r="C45" s="13" t="s">
        <v>4</v>
      </c>
      <c r="D45" s="9">
        <v>1</v>
      </c>
      <c r="E45" s="3">
        <v>15.29</v>
      </c>
      <c r="F45" s="3">
        <v>1.07</v>
      </c>
      <c r="G45" s="16">
        <f t="shared" si="14"/>
        <v>14.219999999999999</v>
      </c>
      <c r="H45" s="21">
        <v>16.79</v>
      </c>
      <c r="I45" s="3">
        <v>1.22</v>
      </c>
      <c r="J45" s="167">
        <f t="shared" si="15"/>
        <v>15.569999999999999</v>
      </c>
      <c r="K45" s="24">
        <f t="shared" si="11"/>
        <v>-8.9338892197736754</v>
      </c>
      <c r="L45" s="7">
        <f t="shared" si="12"/>
        <v>-0.89338892197736697</v>
      </c>
      <c r="M45" s="25">
        <f t="shared" si="13"/>
        <v>-8.0405002977963065</v>
      </c>
      <c r="N45" s="170">
        <f>AVERAGE(K35:K46)</f>
        <v>-2.0147104737783894</v>
      </c>
      <c r="O45" s="159">
        <f t="shared" ref="O45:P45" si="20">AVERAGE(L35:L46)</f>
        <v>-1.5628896875578489</v>
      </c>
      <c r="P45" s="159">
        <f t="shared" si="20"/>
        <v>-0.45182078622054062</v>
      </c>
      <c r="Q45" s="160" t="s">
        <v>112</v>
      </c>
    </row>
    <row r="46" spans="1:21" x14ac:dyDescent="0.35">
      <c r="A46" s="152">
        <f t="shared" si="16"/>
        <v>12</v>
      </c>
      <c r="B46" s="153">
        <v>64</v>
      </c>
      <c r="C46" s="154" t="s">
        <v>4</v>
      </c>
      <c r="D46" s="153">
        <v>1</v>
      </c>
      <c r="E46" s="155">
        <v>15.89</v>
      </c>
      <c r="F46" s="155">
        <v>0.32</v>
      </c>
      <c r="G46" s="156">
        <f t="shared" si="14"/>
        <v>15.57</v>
      </c>
      <c r="H46" s="157">
        <v>14.78</v>
      </c>
      <c r="I46" s="155">
        <v>0.22</v>
      </c>
      <c r="J46" s="169">
        <f t="shared" si="15"/>
        <v>14.559999999999999</v>
      </c>
      <c r="K46" s="158">
        <f t="shared" si="11"/>
        <v>7.510148849797031</v>
      </c>
      <c r="L46" s="159">
        <f t="shared" si="12"/>
        <v>0.67658998646820034</v>
      </c>
      <c r="M46" s="175">
        <f t="shared" si="13"/>
        <v>6.8335588633288342</v>
      </c>
      <c r="N46" s="170">
        <f>SUM(H35:H46)</f>
        <v>152.44</v>
      </c>
      <c r="O46" s="160"/>
      <c r="P46" s="160"/>
      <c r="Q46" s="160" t="s">
        <v>27</v>
      </c>
    </row>
    <row r="47" spans="1:21" x14ac:dyDescent="0.35">
      <c r="A47" s="51">
        <f t="shared" si="16"/>
        <v>13</v>
      </c>
      <c r="B47" s="9">
        <v>65</v>
      </c>
      <c r="C47" s="13" t="s">
        <v>4</v>
      </c>
      <c r="D47" s="9">
        <v>1</v>
      </c>
      <c r="E47" s="3">
        <v>15.19</v>
      </c>
      <c r="F47" s="3">
        <v>0.46</v>
      </c>
      <c r="G47" s="16">
        <f t="shared" si="14"/>
        <v>14.729999999999999</v>
      </c>
      <c r="H47" s="21">
        <v>14.78</v>
      </c>
      <c r="I47" s="3">
        <v>0.22</v>
      </c>
      <c r="J47" s="167">
        <f t="shared" si="15"/>
        <v>14.559999999999999</v>
      </c>
      <c r="K47" s="24">
        <f t="shared" si="11"/>
        <v>2.7740189445196224</v>
      </c>
      <c r="L47" s="7">
        <f t="shared" si="12"/>
        <v>1.623815967523681</v>
      </c>
      <c r="M47" s="25">
        <f t="shared" si="13"/>
        <v>1.1502029769959401</v>
      </c>
      <c r="N47" s="114"/>
      <c r="O47" s="114"/>
      <c r="P47" s="114"/>
      <c r="Q47" s="114"/>
    </row>
    <row r="48" spans="1:21" x14ac:dyDescent="0.35">
      <c r="A48" s="51">
        <f t="shared" si="16"/>
        <v>14</v>
      </c>
      <c r="B48" s="11">
        <v>72</v>
      </c>
      <c r="C48" s="12" t="s">
        <v>5</v>
      </c>
      <c r="D48" s="11">
        <v>1</v>
      </c>
      <c r="E48" s="5">
        <v>17.239999999999998</v>
      </c>
      <c r="F48" s="5">
        <v>1.38</v>
      </c>
      <c r="G48" s="16">
        <f t="shared" si="14"/>
        <v>15.86</v>
      </c>
      <c r="H48" s="22">
        <v>18.47</v>
      </c>
      <c r="I48" s="5">
        <v>1.64</v>
      </c>
      <c r="J48" s="167">
        <f t="shared" si="15"/>
        <v>16.829999999999998</v>
      </c>
      <c r="K48" s="24">
        <f t="shared" si="11"/>
        <v>-6.6594477531131595</v>
      </c>
      <c r="L48" s="7">
        <f t="shared" si="12"/>
        <v>-1.4076881429344885</v>
      </c>
      <c r="M48" s="25">
        <f t="shared" si="13"/>
        <v>-5.2517596101786621</v>
      </c>
      <c r="N48" s="114"/>
      <c r="O48" s="114"/>
      <c r="P48" s="114"/>
      <c r="Q48" s="114"/>
      <c r="R48" s="4"/>
    </row>
    <row r="49" spans="1:21" x14ac:dyDescent="0.35">
      <c r="A49" s="51">
        <f t="shared" si="16"/>
        <v>15</v>
      </c>
      <c r="B49" s="9">
        <v>78</v>
      </c>
      <c r="C49" s="13" t="s">
        <v>5</v>
      </c>
      <c r="D49" s="9">
        <v>1</v>
      </c>
      <c r="E49" s="3">
        <v>10.88</v>
      </c>
      <c r="F49" s="3">
        <v>0.76</v>
      </c>
      <c r="G49" s="16">
        <f t="shared" si="14"/>
        <v>10.120000000000001</v>
      </c>
      <c r="H49" s="21">
        <v>11.38</v>
      </c>
      <c r="I49" s="3">
        <v>0.88</v>
      </c>
      <c r="J49" s="167">
        <f t="shared" si="15"/>
        <v>10.5</v>
      </c>
      <c r="K49" s="24">
        <f t="shared" si="11"/>
        <v>-4.3936731107205622</v>
      </c>
      <c r="L49" s="7">
        <f t="shared" si="12"/>
        <v>-1.0544815465729349</v>
      </c>
      <c r="M49" s="25">
        <f t="shared" si="13"/>
        <v>-3.3391915641476184</v>
      </c>
      <c r="N49" s="114"/>
      <c r="O49" s="114"/>
      <c r="P49" s="114"/>
      <c r="Q49" s="114"/>
    </row>
    <row r="50" spans="1:21" x14ac:dyDescent="0.35">
      <c r="A50" s="51">
        <f t="shared" si="16"/>
        <v>16</v>
      </c>
      <c r="B50" s="9">
        <v>83</v>
      </c>
      <c r="C50" s="13" t="s">
        <v>5</v>
      </c>
      <c r="D50" s="9">
        <v>1</v>
      </c>
      <c r="E50" s="3">
        <v>7.26</v>
      </c>
      <c r="F50" s="3">
        <v>0</v>
      </c>
      <c r="G50" s="16">
        <f t="shared" si="14"/>
        <v>7.26</v>
      </c>
      <c r="H50" s="21">
        <v>7.8</v>
      </c>
      <c r="I50" s="3">
        <v>0.25</v>
      </c>
      <c r="J50" s="167">
        <f t="shared" si="15"/>
        <v>7.55</v>
      </c>
      <c r="K50" s="24">
        <f t="shared" si="11"/>
        <v>-6.9230769230769234</v>
      </c>
      <c r="L50" s="7">
        <f t="shared" si="12"/>
        <v>-3.2051282051282057</v>
      </c>
      <c r="M50" s="25">
        <f t="shared" si="13"/>
        <v>-3.7179487179487185</v>
      </c>
      <c r="N50" s="114"/>
      <c r="O50" s="114"/>
      <c r="P50" s="114"/>
      <c r="Q50" s="114"/>
    </row>
    <row r="51" spans="1:21" x14ac:dyDescent="0.35">
      <c r="A51" s="51">
        <f t="shared" si="16"/>
        <v>17</v>
      </c>
      <c r="B51" s="9">
        <v>84</v>
      </c>
      <c r="C51" s="13" t="s">
        <v>5</v>
      </c>
      <c r="D51" s="9">
        <v>1</v>
      </c>
      <c r="E51" s="3">
        <v>7.44</v>
      </c>
      <c r="F51" s="3">
        <v>0.22</v>
      </c>
      <c r="G51" s="16">
        <f t="shared" si="14"/>
        <v>7.2200000000000006</v>
      </c>
      <c r="H51" s="21">
        <v>7.93</v>
      </c>
      <c r="I51" s="3">
        <v>1.1000000000000001</v>
      </c>
      <c r="J51" s="167">
        <f t="shared" si="15"/>
        <v>6.83</v>
      </c>
      <c r="K51" s="24">
        <f t="shared" si="11"/>
        <v>-6.1790668348045319</v>
      </c>
      <c r="L51" s="7">
        <f t="shared" si="12"/>
        <v>-11.097099621689788</v>
      </c>
      <c r="M51" s="25">
        <f t="shared" si="13"/>
        <v>4.9180327868852531</v>
      </c>
      <c r="N51" s="114"/>
      <c r="O51" s="114"/>
      <c r="P51" s="114"/>
      <c r="Q51" s="114"/>
      <c r="R51" s="127">
        <f>R52*2</f>
        <v>11.352773532483862</v>
      </c>
      <c r="S51" s="127">
        <f t="shared" ref="S51" si="21">S52*2</f>
        <v>7.0179400947671091</v>
      </c>
      <c r="T51" s="127">
        <f t="shared" ref="T51" si="22">T52*2</f>
        <v>11.08977783630176</v>
      </c>
      <c r="U51" s="128" t="s">
        <v>114</v>
      </c>
    </row>
    <row r="52" spans="1:21" x14ac:dyDescent="0.35">
      <c r="A52" s="51">
        <f t="shared" si="16"/>
        <v>18</v>
      </c>
      <c r="B52" s="9">
        <v>85</v>
      </c>
      <c r="C52" s="13" t="s">
        <v>5</v>
      </c>
      <c r="D52" s="9">
        <v>1</v>
      </c>
      <c r="E52" s="3">
        <v>16.16</v>
      </c>
      <c r="F52" s="3">
        <v>0.48</v>
      </c>
      <c r="G52" s="16">
        <f t="shared" si="14"/>
        <v>15.68</v>
      </c>
      <c r="H52" s="21">
        <v>17.79</v>
      </c>
      <c r="I52" s="3">
        <v>0.94</v>
      </c>
      <c r="J52" s="167">
        <f t="shared" si="15"/>
        <v>16.849999999999998</v>
      </c>
      <c r="K52" s="24">
        <f t="shared" si="11"/>
        <v>-9.1624508150646378</v>
      </c>
      <c r="L52" s="7">
        <f t="shared" si="12"/>
        <v>-2.5857223159078133</v>
      </c>
      <c r="M52" s="25">
        <f t="shared" si="13"/>
        <v>-6.57672849915682</v>
      </c>
      <c r="N52" s="114"/>
      <c r="O52" s="114"/>
      <c r="P52" s="114"/>
      <c r="Q52" s="114"/>
      <c r="R52" s="127">
        <f>STDEV(K45:K54)</f>
        <v>5.6763867662419312</v>
      </c>
      <c r="S52" s="127">
        <f t="shared" ref="S52" si="23">STDEV(L45:L54)</f>
        <v>3.5089700473835546</v>
      </c>
      <c r="T52" s="127">
        <f t="shared" ref="T52" si="24">STDEV(M45:M54)</f>
        <v>5.54488891815088</v>
      </c>
      <c r="U52" s="128" t="s">
        <v>113</v>
      </c>
    </row>
    <row r="53" spans="1:21" x14ac:dyDescent="0.35">
      <c r="A53" s="51">
        <f t="shared" si="16"/>
        <v>19</v>
      </c>
      <c r="B53" s="9">
        <v>99</v>
      </c>
      <c r="C53" s="13" t="s">
        <v>6</v>
      </c>
      <c r="D53" s="9">
        <v>1</v>
      </c>
      <c r="E53" s="3">
        <v>7.7</v>
      </c>
      <c r="F53" s="3">
        <v>0.08</v>
      </c>
      <c r="G53" s="16">
        <f t="shared" si="14"/>
        <v>7.62</v>
      </c>
      <c r="H53" s="21">
        <v>8.06</v>
      </c>
      <c r="I53" s="3">
        <v>0.21</v>
      </c>
      <c r="J53" s="167">
        <f t="shared" si="15"/>
        <v>7.8500000000000005</v>
      </c>
      <c r="K53" s="24">
        <f t="shared" si="11"/>
        <v>-4.466501240694793</v>
      </c>
      <c r="L53" s="7">
        <f t="shared" si="12"/>
        <v>-1.6129032258064515</v>
      </c>
      <c r="M53" s="25">
        <f t="shared" si="13"/>
        <v>-2.8535980148883424</v>
      </c>
      <c r="N53" s="114"/>
      <c r="O53" s="114"/>
      <c r="P53" s="114"/>
      <c r="Q53" s="114"/>
      <c r="R53" s="127">
        <f>AVERAGE(K45:K54)</f>
        <v>-3.382297204549038</v>
      </c>
      <c r="S53" s="127">
        <f t="shared" ref="S53" si="25">AVERAGE(L45:L54)</f>
        <v>-2.3733551717931172</v>
      </c>
      <c r="T53" s="127">
        <f t="shared" ref="T53" si="26">AVERAGE(M45:M54)</f>
        <v>-1.0089420327559175</v>
      </c>
      <c r="U53" s="128" t="s">
        <v>112</v>
      </c>
    </row>
    <row r="54" spans="1:21" x14ac:dyDescent="0.35">
      <c r="A54" s="120">
        <f t="shared" si="16"/>
        <v>20</v>
      </c>
      <c r="B54" s="121">
        <v>101</v>
      </c>
      <c r="C54" s="122" t="s">
        <v>6</v>
      </c>
      <c r="D54" s="121">
        <v>1</v>
      </c>
      <c r="E54" s="123">
        <v>7.86</v>
      </c>
      <c r="F54" s="123">
        <v>0.31</v>
      </c>
      <c r="G54" s="124">
        <f t="shared" si="14"/>
        <v>7.5500000000000007</v>
      </c>
      <c r="H54" s="125">
        <v>7.66</v>
      </c>
      <c r="I54" s="123">
        <v>0.63</v>
      </c>
      <c r="J54" s="168">
        <f t="shared" si="15"/>
        <v>7.03</v>
      </c>
      <c r="K54" s="126">
        <f t="shared" si="11"/>
        <v>2.6109660574412556</v>
      </c>
      <c r="L54" s="127">
        <f t="shared" si="12"/>
        <v>-4.1775456919060057</v>
      </c>
      <c r="M54" s="130">
        <f t="shared" si="13"/>
        <v>6.7885117493472649</v>
      </c>
      <c r="N54" s="114"/>
      <c r="O54" s="114"/>
      <c r="P54" s="114"/>
      <c r="Q54" s="114"/>
      <c r="R54" s="127">
        <f>SUM(H45:H54)</f>
        <v>125.43999999999997</v>
      </c>
      <c r="S54" s="128"/>
      <c r="T54" s="128"/>
      <c r="U54" s="128" t="s">
        <v>27</v>
      </c>
    </row>
    <row r="55" spans="1:21" x14ac:dyDescent="0.35">
      <c r="A55" s="51">
        <f t="shared" si="16"/>
        <v>21</v>
      </c>
      <c r="B55" s="9">
        <v>132</v>
      </c>
      <c r="C55" s="13" t="s">
        <v>7</v>
      </c>
      <c r="D55" s="9">
        <v>1</v>
      </c>
      <c r="E55" s="3">
        <v>13.02</v>
      </c>
      <c r="F55" s="3">
        <v>0.26</v>
      </c>
      <c r="G55" s="16">
        <f t="shared" si="14"/>
        <v>12.76</v>
      </c>
      <c r="H55" s="21">
        <v>13.92</v>
      </c>
      <c r="I55" s="3">
        <v>1.06</v>
      </c>
      <c r="J55" s="167">
        <f t="shared" si="15"/>
        <v>12.86</v>
      </c>
      <c r="K55" s="24">
        <f t="shared" si="11"/>
        <v>-6.4655172413793132</v>
      </c>
      <c r="L55" s="7">
        <f t="shared" si="12"/>
        <v>-5.7471264367816097</v>
      </c>
      <c r="M55" s="25">
        <f t="shared" si="13"/>
        <v>-0.71839080459769866</v>
      </c>
      <c r="N55" s="170">
        <f>N56*2</f>
        <v>8.348280344574297</v>
      </c>
      <c r="O55" s="159">
        <f t="shared" ref="O55" si="27">O56*2</f>
        <v>6.7309957749952991</v>
      </c>
      <c r="P55" s="159">
        <f t="shared" ref="P55" si="28">P56*2</f>
        <v>7.9414177889067039</v>
      </c>
      <c r="Q55" s="160" t="s">
        <v>114</v>
      </c>
    </row>
    <row r="56" spans="1:21" x14ac:dyDescent="0.35">
      <c r="A56" s="51">
        <f t="shared" si="16"/>
        <v>22</v>
      </c>
      <c r="B56" s="9">
        <v>134</v>
      </c>
      <c r="C56" s="13" t="s">
        <v>7</v>
      </c>
      <c r="D56" s="9">
        <v>1</v>
      </c>
      <c r="E56" s="3">
        <v>12.18</v>
      </c>
      <c r="F56" s="3">
        <v>0.49</v>
      </c>
      <c r="G56" s="16">
        <f t="shared" si="14"/>
        <v>11.69</v>
      </c>
      <c r="H56" s="21">
        <v>13.6</v>
      </c>
      <c r="I56" s="3">
        <v>1.39</v>
      </c>
      <c r="J56" s="167">
        <f t="shared" si="15"/>
        <v>12.209999999999999</v>
      </c>
      <c r="K56" s="24">
        <f t="shared" si="11"/>
        <v>-10.441176470588236</v>
      </c>
      <c r="L56" s="7">
        <f t="shared" si="12"/>
        <v>-6.6176470588235299</v>
      </c>
      <c r="M56" s="25">
        <f t="shared" si="13"/>
        <v>-3.8235294117647025</v>
      </c>
      <c r="N56" s="170">
        <f>STDEV(K47:K58)</f>
        <v>4.1741401722871485</v>
      </c>
      <c r="O56" s="159">
        <f t="shared" ref="O56" si="29">STDEV(L47:L58)</f>
        <v>3.3654978874976496</v>
      </c>
      <c r="P56" s="159">
        <f t="shared" ref="P56" si="30">STDEV(M47:M58)</f>
        <v>3.970708894453352</v>
      </c>
      <c r="Q56" s="160" t="s">
        <v>113</v>
      </c>
    </row>
    <row r="57" spans="1:21" x14ac:dyDescent="0.35">
      <c r="A57" s="51">
        <f t="shared" si="16"/>
        <v>23</v>
      </c>
      <c r="B57" s="9">
        <v>135</v>
      </c>
      <c r="C57" s="13" t="s">
        <v>7</v>
      </c>
      <c r="D57" s="9">
        <v>1</v>
      </c>
      <c r="E57" s="3">
        <v>7</v>
      </c>
      <c r="F57" s="3">
        <v>0.14000000000000001</v>
      </c>
      <c r="G57" s="16">
        <f t="shared" si="14"/>
        <v>6.86</v>
      </c>
      <c r="H57" s="21">
        <v>7.11</v>
      </c>
      <c r="I57" s="3">
        <v>0.22</v>
      </c>
      <c r="J57" s="167">
        <f t="shared" si="15"/>
        <v>6.8900000000000006</v>
      </c>
      <c r="K57" s="24">
        <f t="shared" si="11"/>
        <v>-1.5471167369901591</v>
      </c>
      <c r="L57" s="7">
        <f t="shared" si="12"/>
        <v>-1.1251758087201125</v>
      </c>
      <c r="M57" s="25">
        <f t="shared" si="13"/>
        <v>-0.4219409282700457</v>
      </c>
      <c r="N57" s="170">
        <f>AVERAGE(K47:K58)</f>
        <v>-4.4214542451755596</v>
      </c>
      <c r="O57" s="159">
        <f t="shared" ref="O57" si="31">AVERAGE(L47:L58)</f>
        <v>-3.1673921745636076</v>
      </c>
      <c r="P57" s="159">
        <f t="shared" ref="P57" si="32">AVERAGE(M47:M58)</f>
        <v>-1.2540620706119496</v>
      </c>
      <c r="Q57" s="160" t="s">
        <v>112</v>
      </c>
    </row>
    <row r="58" spans="1:21" x14ac:dyDescent="0.35">
      <c r="A58" s="152">
        <f t="shared" si="16"/>
        <v>24</v>
      </c>
      <c r="B58" s="153">
        <v>142</v>
      </c>
      <c r="C58" s="154" t="s">
        <v>7</v>
      </c>
      <c r="D58" s="153">
        <v>1</v>
      </c>
      <c r="E58" s="155">
        <v>9.76</v>
      </c>
      <c r="F58" s="155">
        <v>0.1</v>
      </c>
      <c r="G58" s="156">
        <f t="shared" si="14"/>
        <v>9.66</v>
      </c>
      <c r="H58" s="157">
        <v>9.98</v>
      </c>
      <c r="I58" s="155">
        <v>0.2</v>
      </c>
      <c r="J58" s="169">
        <f t="shared" si="15"/>
        <v>9.7800000000000011</v>
      </c>
      <c r="K58" s="158">
        <f t="shared" si="11"/>
        <v>-2.2044088176352767</v>
      </c>
      <c r="L58" s="159">
        <f t="shared" si="12"/>
        <v>-1.002004008016032</v>
      </c>
      <c r="M58" s="175">
        <f t="shared" si="13"/>
        <v>-1.2024048096192483</v>
      </c>
      <c r="N58" s="170">
        <f>SUM(H47:H58)</f>
        <v>138.47999999999999</v>
      </c>
      <c r="O58" s="160"/>
      <c r="P58" s="160"/>
      <c r="Q58" s="160" t="s">
        <v>27</v>
      </c>
    </row>
    <row r="59" spans="1:21" x14ac:dyDescent="0.35">
      <c r="A59" s="51">
        <f t="shared" si="16"/>
        <v>25</v>
      </c>
      <c r="B59" s="9">
        <v>145</v>
      </c>
      <c r="C59" s="13" t="s">
        <v>8</v>
      </c>
      <c r="D59" s="9">
        <v>1</v>
      </c>
      <c r="E59" s="3">
        <v>10.28</v>
      </c>
      <c r="F59" s="3">
        <v>0</v>
      </c>
      <c r="G59" s="16">
        <f t="shared" si="14"/>
        <v>10.28</v>
      </c>
      <c r="H59" s="21">
        <v>9.8800000000000008</v>
      </c>
      <c r="I59" s="3">
        <v>0</v>
      </c>
      <c r="J59" s="167">
        <f t="shared" si="15"/>
        <v>9.8800000000000008</v>
      </c>
      <c r="K59" s="24">
        <f t="shared" si="11"/>
        <v>4.0485829959514028</v>
      </c>
      <c r="L59" s="7">
        <f t="shared" si="12"/>
        <v>0</v>
      </c>
      <c r="M59" s="25">
        <f t="shared" si="13"/>
        <v>4.0485829959514028</v>
      </c>
      <c r="N59" s="114"/>
      <c r="O59" s="114"/>
      <c r="P59" s="114"/>
      <c r="Q59" s="114"/>
    </row>
    <row r="60" spans="1:21" x14ac:dyDescent="0.35">
      <c r="A60" s="51">
        <f t="shared" si="16"/>
        <v>26</v>
      </c>
      <c r="B60" s="9">
        <v>147</v>
      </c>
      <c r="C60" s="13" t="s">
        <v>8</v>
      </c>
      <c r="D60" s="9">
        <v>1</v>
      </c>
      <c r="E60" s="3">
        <v>8.5500000000000007</v>
      </c>
      <c r="F60" s="3">
        <v>0.09</v>
      </c>
      <c r="G60" s="16">
        <f t="shared" si="14"/>
        <v>8.4600000000000009</v>
      </c>
      <c r="H60" s="21">
        <v>8.9600000000000009</v>
      </c>
      <c r="I60" s="3">
        <v>0.38</v>
      </c>
      <c r="J60" s="167">
        <f t="shared" si="15"/>
        <v>8.58</v>
      </c>
      <c r="K60" s="24">
        <f t="shared" si="11"/>
        <v>-4.5758928571428585</v>
      </c>
      <c r="L60" s="7">
        <f t="shared" si="12"/>
        <v>-3.2366071428571432</v>
      </c>
      <c r="M60" s="25">
        <f t="shared" si="13"/>
        <v>-1.3392857142857053</v>
      </c>
      <c r="N60" s="114"/>
      <c r="O60" s="114"/>
      <c r="P60" s="114"/>
      <c r="Q60" s="114"/>
    </row>
    <row r="61" spans="1:21" x14ac:dyDescent="0.35">
      <c r="A61" s="51">
        <f t="shared" si="16"/>
        <v>27</v>
      </c>
      <c r="B61" s="9">
        <v>156</v>
      </c>
      <c r="C61" s="13" t="s">
        <v>10</v>
      </c>
      <c r="D61" s="9">
        <v>1</v>
      </c>
      <c r="E61" s="3">
        <v>8.83</v>
      </c>
      <c r="F61" s="3">
        <v>0.09</v>
      </c>
      <c r="G61" s="16">
        <f t="shared" si="14"/>
        <v>8.74</v>
      </c>
      <c r="H61" s="21">
        <v>9.27</v>
      </c>
      <c r="I61" s="3">
        <v>1.4</v>
      </c>
      <c r="J61" s="167">
        <f t="shared" si="15"/>
        <v>7.8699999999999992</v>
      </c>
      <c r="K61" s="24">
        <f t="shared" si="11"/>
        <v>-4.7464940668824109</v>
      </c>
      <c r="L61" s="7">
        <f t="shared" si="12"/>
        <v>-14.131607335490829</v>
      </c>
      <c r="M61" s="25">
        <f t="shared" si="13"/>
        <v>9.3851132686084249</v>
      </c>
      <c r="N61" s="114"/>
      <c r="O61" s="114"/>
      <c r="P61" s="114"/>
      <c r="Q61" s="114"/>
      <c r="R61" s="127">
        <f>R62*2</f>
        <v>9.3041254274361336</v>
      </c>
      <c r="S61" s="127">
        <f t="shared" ref="S61" si="33">S62*2</f>
        <v>9.3088413760830591</v>
      </c>
      <c r="T61" s="127">
        <f t="shared" ref="T61" si="34">T62*2</f>
        <v>8.4341259327216207</v>
      </c>
      <c r="U61" s="128" t="s">
        <v>114</v>
      </c>
    </row>
    <row r="62" spans="1:21" x14ac:dyDescent="0.35">
      <c r="A62" s="51">
        <f t="shared" si="16"/>
        <v>28</v>
      </c>
      <c r="B62" s="9">
        <v>157</v>
      </c>
      <c r="C62" s="13" t="s">
        <v>10</v>
      </c>
      <c r="D62" s="9">
        <v>1</v>
      </c>
      <c r="E62" s="3">
        <v>8.7200000000000006</v>
      </c>
      <c r="F62" s="3">
        <v>0.09</v>
      </c>
      <c r="G62" s="16">
        <f t="shared" si="14"/>
        <v>8.6300000000000008</v>
      </c>
      <c r="H62" s="21">
        <v>9.07</v>
      </c>
      <c r="I62" s="3">
        <v>0</v>
      </c>
      <c r="J62" s="167">
        <f t="shared" si="15"/>
        <v>9.07</v>
      </c>
      <c r="K62" s="24">
        <f t="shared" si="11"/>
        <v>-3.8588754134509329</v>
      </c>
      <c r="L62" s="7">
        <f t="shared" si="12"/>
        <v>0.99228224917309804</v>
      </c>
      <c r="M62" s="25">
        <f t="shared" si="13"/>
        <v>-4.85115766262403</v>
      </c>
      <c r="N62" s="114"/>
      <c r="O62" s="114"/>
      <c r="P62" s="114"/>
      <c r="Q62" s="114"/>
      <c r="R62" s="127">
        <f>STDEV(K55:K64)</f>
        <v>4.6520627137180668</v>
      </c>
      <c r="S62" s="127">
        <f t="shared" ref="S62" si="35">STDEV(L55:L64)</f>
        <v>4.6544206880415295</v>
      </c>
      <c r="T62" s="127">
        <f t="shared" ref="T62" si="36">STDEV(M55:M64)</f>
        <v>4.2170629663608103</v>
      </c>
      <c r="U62" s="128" t="s">
        <v>113</v>
      </c>
    </row>
    <row r="63" spans="1:21" x14ac:dyDescent="0.35">
      <c r="A63" s="51">
        <f t="shared" si="16"/>
        <v>29</v>
      </c>
      <c r="B63" s="9">
        <v>158</v>
      </c>
      <c r="C63" s="13" t="s">
        <v>10</v>
      </c>
      <c r="D63" s="9">
        <v>1</v>
      </c>
      <c r="E63" s="3">
        <v>8.5399999999999991</v>
      </c>
      <c r="F63" s="3">
        <v>0</v>
      </c>
      <c r="G63" s="16">
        <f t="shared" si="14"/>
        <v>8.5399999999999991</v>
      </c>
      <c r="H63" s="21">
        <v>8.33</v>
      </c>
      <c r="I63" s="3">
        <v>0</v>
      </c>
      <c r="J63" s="167">
        <f t="shared" si="15"/>
        <v>8.33</v>
      </c>
      <c r="K63" s="24">
        <f t="shared" si="11"/>
        <v>2.5210084033613334</v>
      </c>
      <c r="L63" s="7">
        <f t="shared" si="12"/>
        <v>0</v>
      </c>
      <c r="M63" s="25">
        <f t="shared" si="13"/>
        <v>2.5210084033613334</v>
      </c>
      <c r="N63" s="114"/>
      <c r="O63" s="114"/>
      <c r="P63" s="114"/>
      <c r="Q63" s="114"/>
      <c r="R63" s="127">
        <f>AVERAGE(K55:K64)</f>
        <v>-2.3782966169887194</v>
      </c>
      <c r="S63" s="127">
        <f t="shared" ref="S63" si="37">AVERAGE(L55:L64)</f>
        <v>-3.0867885541516156</v>
      </c>
      <c r="T63" s="127">
        <f t="shared" ref="T63" si="38">AVERAGE(M55:M64)</f>
        <v>0.70849193716289849</v>
      </c>
      <c r="U63" s="128" t="s">
        <v>112</v>
      </c>
    </row>
    <row r="64" spans="1:21" x14ac:dyDescent="0.35">
      <c r="A64" s="120">
        <f t="shared" si="16"/>
        <v>30</v>
      </c>
      <c r="B64" s="121">
        <v>159</v>
      </c>
      <c r="C64" s="122" t="s">
        <v>10</v>
      </c>
      <c r="D64" s="121">
        <v>1</v>
      </c>
      <c r="E64" s="123">
        <v>8.31</v>
      </c>
      <c r="F64" s="123">
        <v>0</v>
      </c>
      <c r="G64" s="124">
        <f t="shared" si="14"/>
        <v>8.31</v>
      </c>
      <c r="H64" s="125">
        <v>8.0299999999999994</v>
      </c>
      <c r="I64" s="123">
        <v>0</v>
      </c>
      <c r="J64" s="168">
        <f t="shared" si="15"/>
        <v>8.0299999999999994</v>
      </c>
      <c r="K64" s="126">
        <f t="shared" si="11"/>
        <v>3.4869240348692552</v>
      </c>
      <c r="L64" s="127">
        <f t="shared" si="12"/>
        <v>0</v>
      </c>
      <c r="M64" s="130">
        <f t="shared" si="13"/>
        <v>3.4869240348692552</v>
      </c>
      <c r="N64" s="114"/>
      <c r="O64" s="114"/>
      <c r="P64" s="114"/>
      <c r="Q64" s="114"/>
      <c r="R64" s="127">
        <f>SUM(H55:H64)</f>
        <v>98.149999999999991</v>
      </c>
      <c r="S64" s="128"/>
      <c r="T64" s="128"/>
      <c r="U64" s="128" t="s">
        <v>27</v>
      </c>
    </row>
    <row r="65" spans="1:42" x14ac:dyDescent="0.35">
      <c r="A65" s="51">
        <f t="shared" si="16"/>
        <v>31</v>
      </c>
      <c r="B65" s="9">
        <v>165</v>
      </c>
      <c r="C65" s="13" t="s">
        <v>10</v>
      </c>
      <c r="D65" s="9">
        <v>1</v>
      </c>
      <c r="E65" s="3">
        <v>10.39</v>
      </c>
      <c r="F65" s="3">
        <v>0.21</v>
      </c>
      <c r="G65" s="16">
        <f t="shared" si="14"/>
        <v>10.18</v>
      </c>
      <c r="H65" s="21">
        <v>8.5</v>
      </c>
      <c r="I65" s="3">
        <v>0</v>
      </c>
      <c r="J65" s="167">
        <f t="shared" si="15"/>
        <v>8.5</v>
      </c>
      <c r="K65" s="24">
        <f t="shared" si="11"/>
        <v>22.235294117647065</v>
      </c>
      <c r="L65" s="7">
        <f t="shared" si="12"/>
        <v>2.4705882352941173</v>
      </c>
      <c r="M65" s="25">
        <f t="shared" si="13"/>
        <v>19.764705882352938</v>
      </c>
      <c r="N65" s="114"/>
      <c r="O65" s="114"/>
      <c r="P65" s="114"/>
      <c r="Q65" s="114"/>
      <c r="R65" s="114"/>
      <c r="S65" s="114"/>
      <c r="T65" s="114"/>
      <c r="U65" s="113"/>
    </row>
    <row r="66" spans="1:42" s="6" customFormat="1" x14ac:dyDescent="0.35">
      <c r="A66" s="51">
        <f t="shared" si="16"/>
        <v>32</v>
      </c>
      <c r="B66" s="9">
        <v>166</v>
      </c>
      <c r="C66" s="13" t="s">
        <v>10</v>
      </c>
      <c r="D66" s="9">
        <v>1</v>
      </c>
      <c r="E66" s="3">
        <v>9.98</v>
      </c>
      <c r="F66" s="3">
        <v>0</v>
      </c>
      <c r="G66" s="16">
        <f t="shared" si="14"/>
        <v>9.98</v>
      </c>
      <c r="H66" s="21">
        <v>8.5</v>
      </c>
      <c r="I66" s="3">
        <v>0</v>
      </c>
      <c r="J66" s="167">
        <f t="shared" si="15"/>
        <v>8.5</v>
      </c>
      <c r="K66" s="24">
        <f t="shared" si="11"/>
        <v>17.411764705882359</v>
      </c>
      <c r="L66" s="7">
        <f t="shared" si="12"/>
        <v>0</v>
      </c>
      <c r="M66" s="25">
        <f t="shared" si="13"/>
        <v>17.411764705882359</v>
      </c>
      <c r="N66" s="114"/>
      <c r="O66" s="114"/>
      <c r="P66" s="114"/>
      <c r="Q66" s="114"/>
      <c r="R66" s="114"/>
      <c r="S66" s="114"/>
      <c r="T66" s="114"/>
      <c r="U66" s="113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1:42" x14ac:dyDescent="0.35">
      <c r="A67" s="51">
        <f t="shared" si="16"/>
        <v>33</v>
      </c>
      <c r="B67" s="9">
        <v>172</v>
      </c>
      <c r="C67" s="13" t="s">
        <v>11</v>
      </c>
      <c r="D67" s="9">
        <v>1</v>
      </c>
      <c r="E67" s="3">
        <v>6.74</v>
      </c>
      <c r="F67" s="3">
        <v>0</v>
      </c>
      <c r="G67" s="16">
        <f t="shared" si="14"/>
        <v>6.74</v>
      </c>
      <c r="H67" s="21">
        <v>6.51</v>
      </c>
      <c r="I67" s="3">
        <v>0.08</v>
      </c>
      <c r="J67" s="167">
        <f t="shared" si="15"/>
        <v>6.43</v>
      </c>
      <c r="K67" s="24">
        <f t="shared" si="11"/>
        <v>3.5330261136712817</v>
      </c>
      <c r="L67" s="7">
        <f t="shared" si="12"/>
        <v>-1.228878648233487</v>
      </c>
      <c r="M67" s="25">
        <f t="shared" si="13"/>
        <v>4.7619047619047699</v>
      </c>
      <c r="N67" s="170">
        <f>N68*2</f>
        <v>17.223159987850657</v>
      </c>
      <c r="O67" s="159">
        <f t="shared" ref="O67" si="39">O68*2</f>
        <v>9.1827373213712082</v>
      </c>
      <c r="P67" s="159">
        <f t="shared" ref="P67" si="40">P68*2</f>
        <v>14.034190698157058</v>
      </c>
      <c r="Q67" s="160" t="s">
        <v>114</v>
      </c>
      <c r="R67" s="114"/>
      <c r="S67" s="113"/>
      <c r="T67" s="113"/>
      <c r="U67" s="113"/>
    </row>
    <row r="68" spans="1:42" x14ac:dyDescent="0.35">
      <c r="A68" s="51">
        <f t="shared" si="16"/>
        <v>34</v>
      </c>
      <c r="B68" s="9">
        <v>177</v>
      </c>
      <c r="C68" s="13" t="s">
        <v>11</v>
      </c>
      <c r="D68" s="9">
        <v>1</v>
      </c>
      <c r="E68" s="3">
        <v>12.64</v>
      </c>
      <c r="F68" s="3">
        <v>1.64</v>
      </c>
      <c r="G68" s="16">
        <f t="shared" si="14"/>
        <v>11</v>
      </c>
      <c r="H68" s="21">
        <v>11.11</v>
      </c>
      <c r="I68" s="3">
        <v>1.17</v>
      </c>
      <c r="J68" s="167">
        <f t="shared" si="15"/>
        <v>9.94</v>
      </c>
      <c r="K68" s="24">
        <f t="shared" si="11"/>
        <v>13.771377137713783</v>
      </c>
      <c r="L68" s="7">
        <f t="shared" si="12"/>
        <v>4.2304230423042304</v>
      </c>
      <c r="M68" s="25">
        <f t="shared" si="13"/>
        <v>9.5409540954095462</v>
      </c>
      <c r="N68" s="170">
        <f>STDEV(K59:K70)</f>
        <v>8.6115799939253286</v>
      </c>
      <c r="O68" s="159">
        <f t="shared" ref="O68" si="41">STDEV(L59:L70)</f>
        <v>4.5913686606856041</v>
      </c>
      <c r="P68" s="159">
        <f t="shared" ref="P68" si="42">STDEV(M59:M70)</f>
        <v>7.0170953490785291</v>
      </c>
      <c r="Q68" s="160" t="s">
        <v>113</v>
      </c>
      <c r="R68" s="113"/>
      <c r="S68" s="113"/>
      <c r="T68" s="113"/>
      <c r="U68" s="113"/>
    </row>
    <row r="69" spans="1:42" x14ac:dyDescent="0.35">
      <c r="A69" s="51">
        <f t="shared" si="16"/>
        <v>35</v>
      </c>
      <c r="B69" s="9">
        <v>186</v>
      </c>
      <c r="C69" s="13" t="s">
        <v>11</v>
      </c>
      <c r="D69" s="9">
        <v>1</v>
      </c>
      <c r="E69" s="3">
        <v>10.86</v>
      </c>
      <c r="F69" s="3">
        <v>0</v>
      </c>
      <c r="G69" s="16">
        <f t="shared" si="14"/>
        <v>10.86</v>
      </c>
      <c r="H69" s="21">
        <v>10.54</v>
      </c>
      <c r="I69" s="3">
        <v>0.12</v>
      </c>
      <c r="J69" s="167">
        <f t="shared" si="15"/>
        <v>10.42</v>
      </c>
      <c r="K69" s="24">
        <f t="shared" si="11"/>
        <v>3.036053130929794</v>
      </c>
      <c r="L69" s="7">
        <f t="shared" si="12"/>
        <v>-1.1385199240986716</v>
      </c>
      <c r="M69" s="25">
        <f t="shared" si="13"/>
        <v>4.1745730550284588</v>
      </c>
      <c r="N69" s="170">
        <f>AVERAGE(K59:K70)</f>
        <v>4.9309309073300804</v>
      </c>
      <c r="O69" s="159">
        <f t="shared" ref="O69" si="43">AVERAGE(L59:L70)</f>
        <v>-1.3267029889499158</v>
      </c>
      <c r="P69" s="159">
        <f t="shared" ref="P69" si="44">AVERAGE(M59:M70)</f>
        <v>6.2576338962799953</v>
      </c>
      <c r="Q69" s="160" t="s">
        <v>112</v>
      </c>
      <c r="R69" s="113"/>
      <c r="S69" s="113"/>
      <c r="T69" s="113"/>
      <c r="U69" s="113"/>
    </row>
    <row r="70" spans="1:42" x14ac:dyDescent="0.35">
      <c r="A70" s="152">
        <f t="shared" si="16"/>
        <v>36</v>
      </c>
      <c r="B70" s="153">
        <v>187</v>
      </c>
      <c r="C70" s="154" t="s">
        <v>11</v>
      </c>
      <c r="D70" s="153">
        <v>1</v>
      </c>
      <c r="E70" s="155">
        <v>11.08</v>
      </c>
      <c r="F70" s="155">
        <v>0.55000000000000004</v>
      </c>
      <c r="G70" s="156">
        <f t="shared" si="14"/>
        <v>10.53</v>
      </c>
      <c r="H70" s="157">
        <v>10.83</v>
      </c>
      <c r="I70" s="155">
        <v>0.97</v>
      </c>
      <c r="J70" s="169">
        <f t="shared" si="15"/>
        <v>9.86</v>
      </c>
      <c r="K70" s="158">
        <f t="shared" si="11"/>
        <v>2.3084025854108954</v>
      </c>
      <c r="L70" s="159">
        <f t="shared" si="12"/>
        <v>-3.8781163434903037</v>
      </c>
      <c r="M70" s="175">
        <f t="shared" si="13"/>
        <v>6.1865189289011999</v>
      </c>
      <c r="N70" s="170">
        <f>SUM(H59:H70)</f>
        <v>109.53000000000002</v>
      </c>
      <c r="O70" s="160"/>
      <c r="P70" s="160"/>
      <c r="Q70" s="160" t="s">
        <v>27</v>
      </c>
      <c r="R70" s="113"/>
      <c r="S70" s="113"/>
      <c r="T70" s="113"/>
      <c r="U70" s="113"/>
    </row>
    <row r="71" spans="1:42" x14ac:dyDescent="0.35">
      <c r="A71" s="51">
        <f t="shared" si="16"/>
        <v>37</v>
      </c>
      <c r="B71" s="9">
        <v>191</v>
      </c>
      <c r="C71" s="13" t="s">
        <v>11</v>
      </c>
      <c r="D71" s="9">
        <v>1</v>
      </c>
      <c r="E71" s="3">
        <v>16.8</v>
      </c>
      <c r="F71" s="3">
        <v>0.5</v>
      </c>
      <c r="G71" s="16">
        <f t="shared" si="14"/>
        <v>16.3</v>
      </c>
      <c r="H71" s="21">
        <v>17.36</v>
      </c>
      <c r="I71" s="3">
        <v>0.92</v>
      </c>
      <c r="J71" s="167">
        <f t="shared" si="15"/>
        <v>16.439999999999998</v>
      </c>
      <c r="K71" s="24">
        <f t="shared" si="11"/>
        <v>-3.2258064516128964</v>
      </c>
      <c r="L71" s="7">
        <f t="shared" si="12"/>
        <v>-2.4193548387096775</v>
      </c>
      <c r="M71" s="25">
        <f t="shared" si="13"/>
        <v>-0.80645161290320866</v>
      </c>
      <c r="N71" s="114"/>
      <c r="O71" s="114"/>
      <c r="P71" s="114"/>
      <c r="Q71" s="114"/>
      <c r="R71" s="127">
        <f>R72*2</f>
        <v>17.098983605328957</v>
      </c>
      <c r="S71" s="127">
        <f t="shared" ref="S71" si="45">S72*2</f>
        <v>5.4819504020572225</v>
      </c>
      <c r="T71" s="127">
        <f t="shared" ref="T71" si="46">T72*2</f>
        <v>14.705539626209447</v>
      </c>
      <c r="U71" s="128" t="s">
        <v>114</v>
      </c>
    </row>
    <row r="72" spans="1:42" x14ac:dyDescent="0.35">
      <c r="A72" s="51">
        <f t="shared" si="16"/>
        <v>38</v>
      </c>
      <c r="B72" s="9">
        <v>192</v>
      </c>
      <c r="C72" s="13" t="s">
        <v>12</v>
      </c>
      <c r="D72" s="9">
        <v>1</v>
      </c>
      <c r="E72" s="3">
        <v>13.48</v>
      </c>
      <c r="F72" s="3">
        <v>0</v>
      </c>
      <c r="G72" s="16">
        <v>13.84</v>
      </c>
      <c r="H72" s="21">
        <v>13.84</v>
      </c>
      <c r="I72" s="3">
        <v>0</v>
      </c>
      <c r="J72" s="167">
        <f t="shared" si="15"/>
        <v>13.84</v>
      </c>
      <c r="K72" s="24">
        <f t="shared" si="11"/>
        <v>-2.6011560693641576</v>
      </c>
      <c r="L72" s="7">
        <f t="shared" si="12"/>
        <v>0</v>
      </c>
      <c r="M72" s="25">
        <f t="shared" si="13"/>
        <v>0</v>
      </c>
      <c r="N72" s="114"/>
      <c r="O72" s="114"/>
      <c r="P72" s="114"/>
      <c r="Q72" s="114"/>
      <c r="R72" s="127">
        <f>STDEV(K65:K74)</f>
        <v>8.5494918026644786</v>
      </c>
      <c r="S72" s="127">
        <f t="shared" ref="S72" si="47">STDEV(L65:L74)</f>
        <v>2.7409752010286113</v>
      </c>
      <c r="T72" s="127">
        <f t="shared" ref="T72" si="48">STDEV(M65:M74)</f>
        <v>7.3527698131047234</v>
      </c>
      <c r="U72" s="128" t="s">
        <v>113</v>
      </c>
    </row>
    <row r="73" spans="1:42" x14ac:dyDescent="0.35">
      <c r="A73" s="51">
        <f t="shared" si="16"/>
        <v>39</v>
      </c>
      <c r="B73" s="9">
        <v>194</v>
      </c>
      <c r="C73" s="13" t="s">
        <v>12</v>
      </c>
      <c r="D73" s="9">
        <v>1</v>
      </c>
      <c r="E73" s="3">
        <v>11.59</v>
      </c>
      <c r="F73" s="3">
        <v>0.12</v>
      </c>
      <c r="G73" s="16">
        <f>E73-F73</f>
        <v>11.47</v>
      </c>
      <c r="H73" s="21">
        <v>10.91</v>
      </c>
      <c r="I73" s="3">
        <v>0.35</v>
      </c>
      <c r="J73" s="167">
        <f t="shared" si="15"/>
        <v>10.56</v>
      </c>
      <c r="K73" s="24">
        <f t="shared" si="11"/>
        <v>6.2328139321723164</v>
      </c>
      <c r="L73" s="7">
        <f t="shared" si="12"/>
        <v>-2.1081576535288726</v>
      </c>
      <c r="M73" s="25">
        <f t="shared" si="13"/>
        <v>8.3409715857011921</v>
      </c>
      <c r="N73" s="114"/>
      <c r="O73" s="114"/>
      <c r="P73" s="114"/>
      <c r="Q73" s="114"/>
      <c r="R73" s="129">
        <f>AVERAGE(K65:K74)</f>
        <v>6.4461603570980461</v>
      </c>
      <c r="S73" s="127">
        <f t="shared" ref="S73" si="49">AVERAGE(L65:L74)</f>
        <v>-1.3826871845438271E-2</v>
      </c>
      <c r="T73" s="127">
        <f t="shared" ref="T73" si="50">AVERAGE(M65:M74)</f>
        <v>6.7201028358798993</v>
      </c>
      <c r="U73" s="128" t="s">
        <v>112</v>
      </c>
    </row>
    <row r="74" spans="1:42" x14ac:dyDescent="0.35">
      <c r="A74" s="120">
        <f t="shared" si="16"/>
        <v>40</v>
      </c>
      <c r="B74" s="121">
        <v>196</v>
      </c>
      <c r="C74" s="122" t="s">
        <v>12</v>
      </c>
      <c r="D74" s="121">
        <v>1</v>
      </c>
      <c r="E74" s="123">
        <v>9.83</v>
      </c>
      <c r="F74" s="123">
        <v>0.39</v>
      </c>
      <c r="G74" s="124">
        <f>E74-F74</f>
        <v>9.44</v>
      </c>
      <c r="H74" s="125">
        <v>9.66</v>
      </c>
      <c r="I74" s="123">
        <v>0.01</v>
      </c>
      <c r="J74" s="168">
        <f t="shared" si="15"/>
        <v>9.65</v>
      </c>
      <c r="K74" s="126">
        <f t="shared" si="11"/>
        <v>1.7598343685300202</v>
      </c>
      <c r="L74" s="127">
        <f t="shared" si="12"/>
        <v>3.9337474120082816</v>
      </c>
      <c r="M74" s="130">
        <f t="shared" si="13"/>
        <v>-2.1739130434782696</v>
      </c>
      <c r="N74" s="114"/>
      <c r="O74" s="114"/>
      <c r="P74" s="114"/>
      <c r="Q74" s="114"/>
      <c r="R74" s="127">
        <f>SUM(H65:H74)</f>
        <v>107.75999999999999</v>
      </c>
      <c r="S74" s="128"/>
      <c r="T74" s="128"/>
      <c r="U74" s="128" t="s">
        <v>27</v>
      </c>
    </row>
    <row r="75" spans="1:42" x14ac:dyDescent="0.35">
      <c r="A75" s="51">
        <f t="shared" si="16"/>
        <v>41</v>
      </c>
      <c r="B75" s="9">
        <v>198</v>
      </c>
      <c r="C75" s="13" t="s">
        <v>12</v>
      </c>
      <c r="D75" s="9">
        <v>1</v>
      </c>
      <c r="E75" s="3">
        <v>11.6</v>
      </c>
      <c r="F75" s="3">
        <v>0</v>
      </c>
      <c r="G75" s="16">
        <f>E75-F75</f>
        <v>11.6</v>
      </c>
      <c r="H75" s="21">
        <v>12.62</v>
      </c>
      <c r="I75" s="3">
        <v>7.0000000000000007E-2</v>
      </c>
      <c r="J75" s="167">
        <f t="shared" si="15"/>
        <v>12.549999999999999</v>
      </c>
      <c r="K75" s="24">
        <f t="shared" si="11"/>
        <v>-8.0824088748018976</v>
      </c>
      <c r="L75" s="7">
        <f t="shared" si="12"/>
        <v>-0.55467511885895415</v>
      </c>
      <c r="M75" s="25">
        <f t="shared" si="13"/>
        <v>-7.5277337559429416</v>
      </c>
      <c r="N75" s="114"/>
      <c r="O75" s="114"/>
      <c r="P75" s="114"/>
      <c r="Q75" s="114"/>
      <c r="R75" s="114"/>
      <c r="S75" s="114"/>
      <c r="T75" s="114"/>
      <c r="U75" s="113"/>
    </row>
    <row r="76" spans="1:42" ht="16" thickBot="1" x14ac:dyDescent="0.4">
      <c r="A76" s="51">
        <f t="shared" si="16"/>
        <v>42</v>
      </c>
      <c r="B76" s="9">
        <v>200</v>
      </c>
      <c r="C76" s="13" t="s">
        <v>12</v>
      </c>
      <c r="D76" s="9">
        <v>1</v>
      </c>
      <c r="E76" s="2">
        <v>8.1999999999999993</v>
      </c>
      <c r="F76" s="2">
        <v>0</v>
      </c>
      <c r="G76" s="16">
        <f>E76-F76</f>
        <v>8.1999999999999993</v>
      </c>
      <c r="H76" s="9">
        <v>8.01</v>
      </c>
      <c r="I76" s="2">
        <v>0</v>
      </c>
      <c r="J76" s="167">
        <f t="shared" si="15"/>
        <v>8.01</v>
      </c>
      <c r="K76" s="26">
        <f t="shared" si="11"/>
        <v>2.372034956304613</v>
      </c>
      <c r="L76" s="27">
        <f t="shared" si="12"/>
        <v>0</v>
      </c>
      <c r="M76" s="28">
        <f t="shared" si="13"/>
        <v>2.372034956304613</v>
      </c>
      <c r="N76" s="114"/>
      <c r="O76" s="114"/>
      <c r="P76" s="114"/>
      <c r="Q76" s="114"/>
      <c r="R76" s="114"/>
      <c r="S76" s="114"/>
      <c r="T76" s="114"/>
      <c r="U76" s="113"/>
    </row>
    <row r="77" spans="1:42" ht="16" customHeight="1" thickBot="1" x14ac:dyDescent="0.4">
      <c r="A77" s="231"/>
      <c r="B77" s="234" t="s">
        <v>36</v>
      </c>
      <c r="C77" s="235"/>
      <c r="D77" s="235"/>
      <c r="E77" s="235"/>
      <c r="F77" s="235"/>
      <c r="G77" s="235"/>
      <c r="H77" s="235"/>
      <c r="I77" s="235"/>
      <c r="J77" s="235"/>
      <c r="K77" s="241"/>
      <c r="L77" s="241"/>
      <c r="M77" s="241"/>
      <c r="N77" s="138"/>
      <c r="O77" s="138"/>
      <c r="P77" s="138"/>
      <c r="Q77" s="138"/>
      <c r="R77" s="114"/>
      <c r="S77" s="113"/>
      <c r="T77" s="113"/>
      <c r="U77" s="113"/>
    </row>
    <row r="78" spans="1:42" x14ac:dyDescent="0.35">
      <c r="A78" s="232"/>
      <c r="B78" s="237" t="s">
        <v>31</v>
      </c>
      <c r="C78" s="204"/>
      <c r="D78" s="204"/>
      <c r="E78" s="42">
        <f>E79*2</f>
        <v>9.1045786390761734</v>
      </c>
      <c r="F78" s="42">
        <f t="shared" ref="F78" si="51">F79*2</f>
        <v>1.2670613206328658</v>
      </c>
      <c r="G78" s="42">
        <f t="shared" ref="G78" si="52">G79*2</f>
        <v>8.276113940202821</v>
      </c>
      <c r="H78" s="42">
        <f t="shared" ref="H78" si="53">H79*2</f>
        <v>9.5167436529570111</v>
      </c>
      <c r="I78" s="42">
        <f t="shared" ref="I78" si="54">I79*2</f>
        <v>1.2799980945107772</v>
      </c>
      <c r="J78" s="149">
        <f t="shared" ref="J78" si="55">J79*2</f>
        <v>8.8321284068520054</v>
      </c>
      <c r="K78" s="171">
        <f t="shared" ref="K78:L78" si="56">K79*2</f>
        <v>11.738227347104219</v>
      </c>
      <c r="L78" s="172">
        <f t="shared" si="56"/>
        <v>6.1928575878161167</v>
      </c>
      <c r="M78" s="173">
        <f t="shared" ref="M78" si="57">M79*2</f>
        <v>13.379075824424698</v>
      </c>
      <c r="N78" s="136"/>
      <c r="O78" s="136"/>
      <c r="P78" s="136"/>
      <c r="Q78" s="136"/>
    </row>
    <row r="79" spans="1:42" x14ac:dyDescent="0.35">
      <c r="A79" s="232"/>
      <c r="B79" s="237" t="s">
        <v>30</v>
      </c>
      <c r="C79" s="204"/>
      <c r="D79" s="204"/>
      <c r="E79" s="42">
        <f>STDEV(E82:E122)</f>
        <v>4.5522893195380867</v>
      </c>
      <c r="F79" s="42">
        <f t="shared" ref="F79:M79" si="58">STDEV(F82:F122)</f>
        <v>0.6335306603164329</v>
      </c>
      <c r="G79" s="42">
        <f t="shared" si="58"/>
        <v>4.1380569701014105</v>
      </c>
      <c r="H79" s="42">
        <f t="shared" si="58"/>
        <v>4.7583718264785055</v>
      </c>
      <c r="I79" s="42">
        <f t="shared" si="58"/>
        <v>0.63999904725538859</v>
      </c>
      <c r="J79" s="149">
        <f t="shared" si="58"/>
        <v>4.4160642034260027</v>
      </c>
      <c r="K79" s="174">
        <f t="shared" si="58"/>
        <v>5.8691136735521097</v>
      </c>
      <c r="L79" s="42">
        <f t="shared" si="58"/>
        <v>3.0964287939080584</v>
      </c>
      <c r="M79" s="45">
        <f t="shared" si="58"/>
        <v>6.6895379122123488</v>
      </c>
      <c r="N79" s="114"/>
      <c r="O79" s="114"/>
      <c r="P79" s="114"/>
      <c r="Q79" s="114"/>
    </row>
    <row r="80" spans="1:42" x14ac:dyDescent="0.35">
      <c r="A80" s="232"/>
      <c r="B80" s="237" t="s">
        <v>28</v>
      </c>
      <c r="C80" s="204"/>
      <c r="D80" s="204"/>
      <c r="E80" s="3">
        <f>AVERAGE(E82:E122)</f>
        <v>12.066585365853658</v>
      </c>
      <c r="F80" s="3">
        <f t="shared" ref="F80:J80" si="59">AVERAGE(F82:F122)</f>
        <v>0.45195121951219513</v>
      </c>
      <c r="G80" s="3">
        <f t="shared" si="59"/>
        <v>11.614634146341464</v>
      </c>
      <c r="H80" s="3">
        <f t="shared" si="59"/>
        <v>12.330243902439026</v>
      </c>
      <c r="I80" s="3">
        <f t="shared" si="59"/>
        <v>0.72365853658536583</v>
      </c>
      <c r="J80" s="150">
        <f t="shared" si="59"/>
        <v>11.606585365853658</v>
      </c>
      <c r="K80" s="21" t="s">
        <v>29</v>
      </c>
      <c r="L80" s="3" t="s">
        <v>29</v>
      </c>
      <c r="M80" s="46" t="s">
        <v>29</v>
      </c>
      <c r="N80" s="137"/>
      <c r="O80" s="137"/>
      <c r="P80" s="137"/>
      <c r="Q80" s="137"/>
    </row>
    <row r="81" spans="1:21" ht="16" thickBot="1" x14ac:dyDescent="0.4">
      <c r="A81" s="233"/>
      <c r="B81" s="238" t="s">
        <v>27</v>
      </c>
      <c r="C81" s="239"/>
      <c r="D81" s="239"/>
      <c r="E81" s="47">
        <f>SUM(E82:E122)</f>
        <v>494.72999999999996</v>
      </c>
      <c r="F81" s="47">
        <f t="shared" ref="F81:J81" si="60">SUM(F82:F122)</f>
        <v>18.53</v>
      </c>
      <c r="G81" s="47">
        <f t="shared" si="60"/>
        <v>476.20000000000005</v>
      </c>
      <c r="H81" s="47">
        <f t="shared" si="60"/>
        <v>505.54000000000008</v>
      </c>
      <c r="I81" s="47">
        <f t="shared" si="60"/>
        <v>29.669999999999998</v>
      </c>
      <c r="J81" s="165">
        <f t="shared" si="60"/>
        <v>475.86999999999995</v>
      </c>
      <c r="K81" s="48">
        <f t="shared" ref="K81:K122" si="61">(E81-H81)/H81*100</f>
        <v>-2.1383075523203137</v>
      </c>
      <c r="L81" s="49">
        <f t="shared" ref="L81:L122" si="62">(F81-I81)/H81*100</f>
        <v>-2.2035842861099013</v>
      </c>
      <c r="M81" s="50">
        <f t="shared" ref="M81:M122" si="63">(G81-J81)/H81*100</f>
        <v>6.5276733789630448E-2</v>
      </c>
      <c r="N81" s="136"/>
      <c r="O81" s="136"/>
      <c r="P81" s="136"/>
      <c r="Q81" s="136"/>
    </row>
    <row r="82" spans="1:21" x14ac:dyDescent="0.35">
      <c r="A82" s="51">
        <v>1</v>
      </c>
      <c r="B82" s="9">
        <v>1</v>
      </c>
      <c r="C82" s="10" t="s">
        <v>2</v>
      </c>
      <c r="D82" s="9">
        <v>2</v>
      </c>
      <c r="E82" s="3">
        <v>13.8</v>
      </c>
      <c r="F82" s="3">
        <v>0.4</v>
      </c>
      <c r="G82" s="16">
        <f t="shared" ref="G82:G122" si="64">E82-F82</f>
        <v>13.4</v>
      </c>
      <c r="H82" s="21">
        <v>13.9</v>
      </c>
      <c r="I82" s="3">
        <v>1.1000000000000001</v>
      </c>
      <c r="J82" s="167">
        <f t="shared" ref="J82:J122" si="65">H82-I82</f>
        <v>12.8</v>
      </c>
      <c r="K82" s="24">
        <f t="shared" si="61"/>
        <v>-0.71942446043165209</v>
      </c>
      <c r="L82" s="7">
        <f t="shared" si="62"/>
        <v>-5.0359712230215834</v>
      </c>
      <c r="M82" s="25">
        <f t="shared" si="63"/>
        <v>4.3165467625899252</v>
      </c>
      <c r="N82" s="114"/>
      <c r="O82" s="114"/>
      <c r="P82" s="114"/>
      <c r="Q82" s="114"/>
    </row>
    <row r="83" spans="1:21" x14ac:dyDescent="0.35">
      <c r="A83" s="51">
        <f t="shared" ref="A83:A122" si="66">A82+1</f>
        <v>2</v>
      </c>
      <c r="B83" s="9">
        <v>2</v>
      </c>
      <c r="C83" s="10" t="s">
        <v>2</v>
      </c>
      <c r="D83" s="9">
        <v>2</v>
      </c>
      <c r="E83" s="3">
        <v>6.2</v>
      </c>
      <c r="F83" s="3">
        <v>0</v>
      </c>
      <c r="G83" s="16">
        <f t="shared" si="64"/>
        <v>6.2</v>
      </c>
      <c r="H83" s="21">
        <v>6.4</v>
      </c>
      <c r="I83" s="3">
        <v>0.7</v>
      </c>
      <c r="J83" s="167">
        <f t="shared" si="65"/>
        <v>5.7</v>
      </c>
      <c r="K83" s="24">
        <f t="shared" si="61"/>
        <v>-3.1250000000000027</v>
      </c>
      <c r="L83" s="7">
        <f t="shared" si="62"/>
        <v>-10.937499999999998</v>
      </c>
      <c r="M83" s="25">
        <f t="shared" si="63"/>
        <v>7.8125</v>
      </c>
      <c r="N83" s="114"/>
      <c r="O83" s="114"/>
      <c r="P83" s="114"/>
      <c r="Q83" s="114"/>
    </row>
    <row r="84" spans="1:21" x14ac:dyDescent="0.35">
      <c r="A84" s="51">
        <f t="shared" si="66"/>
        <v>3</v>
      </c>
      <c r="B84" s="9">
        <v>3</v>
      </c>
      <c r="C84" s="10" t="s">
        <v>2</v>
      </c>
      <c r="D84" s="9">
        <v>2</v>
      </c>
      <c r="E84" s="3">
        <v>14.5</v>
      </c>
      <c r="F84" s="3">
        <v>0.1</v>
      </c>
      <c r="G84" s="16">
        <f t="shared" si="64"/>
        <v>14.4</v>
      </c>
      <c r="H84" s="21">
        <v>15.3</v>
      </c>
      <c r="I84" s="3">
        <v>0.6</v>
      </c>
      <c r="J84" s="167">
        <f t="shared" si="65"/>
        <v>14.700000000000001</v>
      </c>
      <c r="K84" s="24">
        <f t="shared" si="61"/>
        <v>-5.228758169934645</v>
      </c>
      <c r="L84" s="7">
        <f t="shared" si="62"/>
        <v>-3.2679738562091507</v>
      </c>
      <c r="M84" s="25">
        <f t="shared" si="63"/>
        <v>-1.9607843137254948</v>
      </c>
      <c r="N84" s="114"/>
      <c r="O84" s="114"/>
      <c r="P84" s="114"/>
      <c r="Q84" s="114"/>
    </row>
    <row r="85" spans="1:21" x14ac:dyDescent="0.35">
      <c r="A85" s="51">
        <f t="shared" si="66"/>
        <v>4</v>
      </c>
      <c r="B85" s="9">
        <v>12</v>
      </c>
      <c r="C85" s="10" t="s">
        <v>3</v>
      </c>
      <c r="D85" s="9">
        <v>2</v>
      </c>
      <c r="E85" s="3">
        <v>6.1</v>
      </c>
      <c r="F85" s="3">
        <v>0</v>
      </c>
      <c r="G85" s="16">
        <f t="shared" si="64"/>
        <v>6.1</v>
      </c>
      <c r="H85" s="21">
        <v>5.8</v>
      </c>
      <c r="I85" s="3">
        <v>0</v>
      </c>
      <c r="J85" s="167">
        <f t="shared" si="65"/>
        <v>5.8</v>
      </c>
      <c r="K85" s="24">
        <f t="shared" si="61"/>
        <v>5.1724137931034457</v>
      </c>
      <c r="L85" s="7">
        <f t="shared" si="62"/>
        <v>0</v>
      </c>
      <c r="M85" s="25">
        <f t="shared" si="63"/>
        <v>5.1724137931034457</v>
      </c>
      <c r="N85" s="114"/>
      <c r="O85" s="114"/>
      <c r="P85" s="114"/>
      <c r="Q85" s="114"/>
    </row>
    <row r="86" spans="1:21" x14ac:dyDescent="0.35">
      <c r="A86" s="51">
        <f t="shared" si="66"/>
        <v>5</v>
      </c>
      <c r="B86" s="9">
        <v>13</v>
      </c>
      <c r="C86" s="10" t="s">
        <v>3</v>
      </c>
      <c r="D86" s="9">
        <v>2</v>
      </c>
      <c r="E86" s="3">
        <v>15.9</v>
      </c>
      <c r="F86" s="3">
        <v>0</v>
      </c>
      <c r="G86" s="16">
        <f t="shared" si="64"/>
        <v>15.9</v>
      </c>
      <c r="H86" s="21">
        <v>15.3</v>
      </c>
      <c r="I86" s="3">
        <v>1.2</v>
      </c>
      <c r="J86" s="167">
        <f t="shared" si="65"/>
        <v>14.100000000000001</v>
      </c>
      <c r="K86" s="24">
        <f t="shared" si="61"/>
        <v>3.9215686274509776</v>
      </c>
      <c r="L86" s="7">
        <f t="shared" si="62"/>
        <v>-7.8431372549019605</v>
      </c>
      <c r="M86" s="25">
        <f t="shared" si="63"/>
        <v>11.764705882352935</v>
      </c>
      <c r="N86" s="114"/>
      <c r="O86" s="114"/>
      <c r="P86" s="114"/>
      <c r="Q86" s="114"/>
    </row>
    <row r="87" spans="1:21" x14ac:dyDescent="0.35">
      <c r="A87" s="51">
        <f t="shared" si="66"/>
        <v>6</v>
      </c>
      <c r="B87" s="9">
        <v>20</v>
      </c>
      <c r="C87" s="10" t="s">
        <v>3</v>
      </c>
      <c r="D87" s="9">
        <v>2</v>
      </c>
      <c r="E87" s="3">
        <v>16.100000000000001</v>
      </c>
      <c r="F87" s="3">
        <v>1.3</v>
      </c>
      <c r="G87" s="16">
        <f t="shared" si="64"/>
        <v>14.8</v>
      </c>
      <c r="H87" s="21">
        <v>17.3</v>
      </c>
      <c r="I87" s="3">
        <v>1.8</v>
      </c>
      <c r="J87" s="167">
        <f t="shared" si="65"/>
        <v>15.5</v>
      </c>
      <c r="K87" s="24">
        <f t="shared" si="61"/>
        <v>-6.936416184971093</v>
      </c>
      <c r="L87" s="7">
        <f t="shared" si="62"/>
        <v>-2.8901734104046244</v>
      </c>
      <c r="M87" s="25">
        <f t="shared" si="63"/>
        <v>-4.04624277456647</v>
      </c>
      <c r="N87" s="114"/>
      <c r="O87" s="114"/>
      <c r="P87" s="114"/>
      <c r="Q87" s="114"/>
    </row>
    <row r="88" spans="1:21" x14ac:dyDescent="0.35">
      <c r="A88" s="51">
        <f t="shared" si="66"/>
        <v>7</v>
      </c>
      <c r="B88" s="9">
        <v>31</v>
      </c>
      <c r="C88" s="10" t="s">
        <v>3</v>
      </c>
      <c r="D88" s="9">
        <v>2</v>
      </c>
      <c r="E88" s="3">
        <v>9</v>
      </c>
      <c r="F88" s="3">
        <v>0.3</v>
      </c>
      <c r="G88" s="16">
        <f t="shared" si="64"/>
        <v>8.6999999999999993</v>
      </c>
      <c r="H88" s="21">
        <v>8.6</v>
      </c>
      <c r="I88" s="3">
        <v>0.2</v>
      </c>
      <c r="J88" s="167">
        <f t="shared" si="65"/>
        <v>8.4</v>
      </c>
      <c r="K88" s="24">
        <f t="shared" si="61"/>
        <v>4.6511627906976782</v>
      </c>
      <c r="L88" s="7">
        <f t="shared" si="62"/>
        <v>1.1627906976744184</v>
      </c>
      <c r="M88" s="25">
        <f t="shared" si="63"/>
        <v>3.4883720930232434</v>
      </c>
      <c r="N88" s="114"/>
      <c r="O88" s="114"/>
      <c r="P88" s="114"/>
      <c r="Q88" s="114"/>
      <c r="R88" s="127">
        <f>R89*2</f>
        <v>13.791808711303313</v>
      </c>
      <c r="S88" s="127">
        <f t="shared" ref="S88" si="67">S89*2</f>
        <v>7.3408707168922085</v>
      </c>
      <c r="T88" s="127">
        <f t="shared" ref="T88" si="68">T89*2</f>
        <v>15.884225623580793</v>
      </c>
      <c r="U88" s="128" t="s">
        <v>114</v>
      </c>
    </row>
    <row r="89" spans="1:21" x14ac:dyDescent="0.35">
      <c r="A89" s="51">
        <f t="shared" si="66"/>
        <v>8</v>
      </c>
      <c r="B89" s="11">
        <v>32</v>
      </c>
      <c r="C89" s="12" t="s">
        <v>3</v>
      </c>
      <c r="D89" s="11">
        <v>2</v>
      </c>
      <c r="E89" s="5">
        <v>7.5</v>
      </c>
      <c r="F89" s="5">
        <v>0.1</v>
      </c>
      <c r="G89" s="16">
        <f t="shared" si="64"/>
        <v>7.4</v>
      </c>
      <c r="H89" s="22">
        <v>7.9</v>
      </c>
      <c r="I89" s="5">
        <v>0.3</v>
      </c>
      <c r="J89" s="167">
        <f t="shared" si="65"/>
        <v>7.6000000000000005</v>
      </c>
      <c r="K89" s="24">
        <f t="shared" si="61"/>
        <v>-5.0632911392405102</v>
      </c>
      <c r="L89" s="7">
        <f t="shared" si="62"/>
        <v>-2.5316455696202529</v>
      </c>
      <c r="M89" s="25">
        <f t="shared" si="63"/>
        <v>-2.5316455696202551</v>
      </c>
      <c r="N89" s="114"/>
      <c r="O89" s="114"/>
      <c r="P89" s="114"/>
      <c r="Q89" s="114"/>
      <c r="R89" s="127">
        <f>STDEV(K82:K91)</f>
        <v>6.8959043556516564</v>
      </c>
      <c r="S89" s="127">
        <f t="shared" ref="S89" si="69">STDEV(L82:L91)</f>
        <v>3.6704353584461042</v>
      </c>
      <c r="T89" s="127">
        <f t="shared" ref="T89" si="70">STDEV(M82:M91)</f>
        <v>7.9421128117903965</v>
      </c>
      <c r="U89" s="128" t="s">
        <v>113</v>
      </c>
    </row>
    <row r="90" spans="1:21" x14ac:dyDescent="0.35">
      <c r="A90" s="51">
        <f t="shared" si="66"/>
        <v>9</v>
      </c>
      <c r="B90" s="9">
        <v>33</v>
      </c>
      <c r="C90" s="13" t="s">
        <v>3</v>
      </c>
      <c r="D90" s="9">
        <v>2</v>
      </c>
      <c r="E90" s="3">
        <v>14.7</v>
      </c>
      <c r="F90" s="3">
        <v>0.4</v>
      </c>
      <c r="G90" s="16">
        <f t="shared" si="64"/>
        <v>14.299999999999999</v>
      </c>
      <c r="H90" s="21">
        <v>17.7</v>
      </c>
      <c r="I90" s="3">
        <v>0.5</v>
      </c>
      <c r="J90" s="167">
        <f t="shared" si="65"/>
        <v>17.2</v>
      </c>
      <c r="K90" s="24">
        <f t="shared" si="61"/>
        <v>-16.949152542372882</v>
      </c>
      <c r="L90" s="7">
        <f t="shared" si="62"/>
        <v>-0.56497175141242928</v>
      </c>
      <c r="M90" s="25">
        <f t="shared" si="63"/>
        <v>-16.384180790960453</v>
      </c>
      <c r="N90" s="170">
        <f>N91*2</f>
        <v>12.726000898143127</v>
      </c>
      <c r="O90" s="159">
        <f t="shared" ref="O90" si="71">O91*2</f>
        <v>6.8276836131682019</v>
      </c>
      <c r="P90" s="159">
        <f t="shared" ref="P90" si="72">P91*2</f>
        <v>14.879975704175523</v>
      </c>
      <c r="Q90" s="160" t="s">
        <v>114</v>
      </c>
      <c r="R90" s="127">
        <f>AVERAGE(K82:K91)</f>
        <v>-2.1100354829987018</v>
      </c>
      <c r="S90" s="127">
        <f t="shared" ref="S90" si="73">AVERAGE(L82:L91)</f>
        <v>-3.4535338629349459</v>
      </c>
      <c r="T90" s="127">
        <f t="shared" ref="T90" si="74">AVERAGE(M82:M91)</f>
        <v>1.3434983799362421</v>
      </c>
      <c r="U90" s="128" t="s">
        <v>112</v>
      </c>
    </row>
    <row r="91" spans="1:21" x14ac:dyDescent="0.35">
      <c r="A91" s="120">
        <f t="shared" si="66"/>
        <v>10</v>
      </c>
      <c r="B91" s="121">
        <v>43</v>
      </c>
      <c r="C91" s="122" t="s">
        <v>4</v>
      </c>
      <c r="D91" s="121">
        <v>2</v>
      </c>
      <c r="E91" s="123">
        <v>16.89</v>
      </c>
      <c r="F91" s="123">
        <v>0.34</v>
      </c>
      <c r="G91" s="124">
        <f t="shared" si="64"/>
        <v>16.55</v>
      </c>
      <c r="H91" s="125">
        <v>16.37</v>
      </c>
      <c r="I91" s="123">
        <v>0.77</v>
      </c>
      <c r="J91" s="168">
        <f t="shared" si="65"/>
        <v>15.600000000000001</v>
      </c>
      <c r="K91" s="126">
        <f t="shared" si="61"/>
        <v>3.1765424557116653</v>
      </c>
      <c r="L91" s="127">
        <f t="shared" si="62"/>
        <v>-2.6267562614538789</v>
      </c>
      <c r="M91" s="130">
        <f t="shared" si="63"/>
        <v>5.8032987171655419</v>
      </c>
      <c r="N91" s="170">
        <f>STDEV(K82:K93)</f>
        <v>6.3630004490715635</v>
      </c>
      <c r="O91" s="159">
        <f t="shared" ref="O91" si="75">STDEV(L82:L93)</f>
        <v>3.413841806584101</v>
      </c>
      <c r="P91" s="159">
        <f t="shared" ref="P91" si="76">STDEV(M82:M93)</f>
        <v>7.4399878520877616</v>
      </c>
      <c r="Q91" s="160" t="s">
        <v>113</v>
      </c>
      <c r="R91" s="127">
        <f>SUM(H82:H91)</f>
        <v>124.57000000000001</v>
      </c>
      <c r="S91" s="128"/>
      <c r="T91" s="128"/>
      <c r="U91" s="128" t="s">
        <v>27</v>
      </c>
    </row>
    <row r="92" spans="1:21" x14ac:dyDescent="0.35">
      <c r="A92" s="51">
        <f t="shared" si="66"/>
        <v>11</v>
      </c>
      <c r="B92" s="9">
        <v>44</v>
      </c>
      <c r="C92" s="13" t="s">
        <v>4</v>
      </c>
      <c r="D92" s="17">
        <v>2</v>
      </c>
      <c r="E92" s="8">
        <v>18.68</v>
      </c>
      <c r="F92" s="8">
        <v>0.37</v>
      </c>
      <c r="G92" s="18">
        <f t="shared" si="64"/>
        <v>18.309999999999999</v>
      </c>
      <c r="H92" s="23">
        <v>19.2</v>
      </c>
      <c r="I92" s="8">
        <v>0.64</v>
      </c>
      <c r="J92" s="167">
        <f t="shared" si="65"/>
        <v>18.559999999999999</v>
      </c>
      <c r="K92" s="24">
        <f t="shared" si="61"/>
        <v>-2.7083333333333313</v>
      </c>
      <c r="L92" s="7">
        <f t="shared" si="62"/>
        <v>-1.4062500000000002</v>
      </c>
      <c r="M92" s="25">
        <f t="shared" si="63"/>
        <v>-1.3020833333333335</v>
      </c>
      <c r="N92" s="170">
        <f>AVERAGE(K82:K93)</f>
        <v>-1.8049375925933109</v>
      </c>
      <c r="O92" s="159">
        <f t="shared" ref="O92" si="77">AVERAGE(L82:L93)</f>
        <v>-3.4216079913744815</v>
      </c>
      <c r="P92" s="159">
        <f t="shared" ref="P92" si="78">AVERAGE(M82:M93)</f>
        <v>1.616670398781169</v>
      </c>
      <c r="Q92" s="160" t="s">
        <v>112</v>
      </c>
      <c r="R92" s="114"/>
      <c r="S92" s="114"/>
      <c r="T92" s="114"/>
      <c r="U92" s="113"/>
    </row>
    <row r="93" spans="1:21" x14ac:dyDescent="0.35">
      <c r="A93" s="152">
        <f t="shared" si="66"/>
        <v>12</v>
      </c>
      <c r="B93" s="153">
        <v>66</v>
      </c>
      <c r="C93" s="154" t="s">
        <v>4</v>
      </c>
      <c r="D93" s="153">
        <v>2</v>
      </c>
      <c r="E93" s="155">
        <v>9.98</v>
      </c>
      <c r="F93" s="155">
        <v>0.2</v>
      </c>
      <c r="G93" s="156">
        <f t="shared" si="64"/>
        <v>9.7800000000000011</v>
      </c>
      <c r="H93" s="157">
        <v>9.77</v>
      </c>
      <c r="I93" s="155">
        <v>0.7</v>
      </c>
      <c r="J93" s="169">
        <f t="shared" si="65"/>
        <v>9.07</v>
      </c>
      <c r="K93" s="158">
        <f t="shared" si="61"/>
        <v>2.1494370522006228</v>
      </c>
      <c r="L93" s="159">
        <f t="shared" si="62"/>
        <v>-5.1177072671443193</v>
      </c>
      <c r="M93" s="175">
        <f t="shared" si="63"/>
        <v>7.2671443193449425</v>
      </c>
      <c r="N93" s="170">
        <f>SUM(H82:H93)</f>
        <v>153.54000000000002</v>
      </c>
      <c r="O93" s="160"/>
      <c r="P93" s="160"/>
      <c r="Q93" s="160" t="s">
        <v>27</v>
      </c>
      <c r="R93" s="114"/>
      <c r="S93" s="114"/>
      <c r="T93" s="114"/>
      <c r="U93" s="113"/>
    </row>
    <row r="94" spans="1:21" x14ac:dyDescent="0.35">
      <c r="A94" s="51">
        <f t="shared" si="66"/>
        <v>13</v>
      </c>
      <c r="B94" s="9">
        <v>67</v>
      </c>
      <c r="C94" s="13" t="s">
        <v>4</v>
      </c>
      <c r="D94" s="9">
        <v>2</v>
      </c>
      <c r="E94" s="3">
        <v>9.56</v>
      </c>
      <c r="F94" s="3">
        <v>0.19</v>
      </c>
      <c r="G94" s="16">
        <f t="shared" si="64"/>
        <v>9.370000000000001</v>
      </c>
      <c r="H94" s="21">
        <v>9.83</v>
      </c>
      <c r="I94" s="3">
        <v>1.06</v>
      </c>
      <c r="J94" s="167">
        <f t="shared" si="65"/>
        <v>8.77</v>
      </c>
      <c r="K94" s="24">
        <f t="shared" si="61"/>
        <v>-2.7466937945066081</v>
      </c>
      <c r="L94" s="7">
        <f t="shared" si="62"/>
        <v>-8.8504577822990864</v>
      </c>
      <c r="M94" s="25">
        <f t="shared" si="63"/>
        <v>6.1037639877924859</v>
      </c>
      <c r="N94" s="114"/>
      <c r="O94" s="114"/>
      <c r="P94" s="114"/>
      <c r="Q94" s="114"/>
      <c r="R94" s="114"/>
      <c r="S94" s="113"/>
      <c r="T94" s="113"/>
      <c r="U94" s="113"/>
    </row>
    <row r="95" spans="1:21" x14ac:dyDescent="0.35">
      <c r="A95" s="51">
        <f t="shared" si="66"/>
        <v>14</v>
      </c>
      <c r="B95" s="9">
        <v>77</v>
      </c>
      <c r="C95" s="13" t="s">
        <v>5</v>
      </c>
      <c r="D95" s="9">
        <v>2</v>
      </c>
      <c r="E95" s="3">
        <v>4.22</v>
      </c>
      <c r="F95" s="3">
        <v>0.08</v>
      </c>
      <c r="G95" s="16">
        <f t="shared" si="64"/>
        <v>4.1399999999999997</v>
      </c>
      <c r="H95" s="21">
        <v>3.64</v>
      </c>
      <c r="I95" s="3">
        <v>0.26</v>
      </c>
      <c r="J95" s="167">
        <f t="shared" si="65"/>
        <v>3.38</v>
      </c>
      <c r="K95" s="24">
        <f t="shared" si="61"/>
        <v>15.934065934065925</v>
      </c>
      <c r="L95" s="7">
        <f t="shared" si="62"/>
        <v>-4.9450549450549453</v>
      </c>
      <c r="M95" s="25">
        <f t="shared" si="63"/>
        <v>20.879120879120872</v>
      </c>
      <c r="N95" s="114"/>
      <c r="O95" s="114"/>
      <c r="P95" s="114"/>
      <c r="Q95" s="114"/>
      <c r="R95" s="113"/>
      <c r="S95" s="113"/>
      <c r="T95" s="113"/>
      <c r="U95" s="113"/>
    </row>
    <row r="96" spans="1:21" x14ac:dyDescent="0.35">
      <c r="A96" s="51">
        <f t="shared" si="66"/>
        <v>15</v>
      </c>
      <c r="B96" s="9">
        <v>80</v>
      </c>
      <c r="C96" s="13" t="s">
        <v>5</v>
      </c>
      <c r="D96" s="9">
        <v>2</v>
      </c>
      <c r="E96" s="3">
        <v>14.47</v>
      </c>
      <c r="F96" s="3">
        <v>0.28999999999999998</v>
      </c>
      <c r="G96" s="16">
        <f t="shared" si="64"/>
        <v>14.180000000000001</v>
      </c>
      <c r="H96" s="21">
        <v>15.94</v>
      </c>
      <c r="I96" s="3">
        <v>0.27</v>
      </c>
      <c r="J96" s="167">
        <f t="shared" si="65"/>
        <v>15.67</v>
      </c>
      <c r="K96" s="24">
        <f t="shared" si="61"/>
        <v>-9.2220828105395167</v>
      </c>
      <c r="L96" s="7">
        <f t="shared" si="62"/>
        <v>0.12547051442910892</v>
      </c>
      <c r="M96" s="25">
        <f t="shared" si="63"/>
        <v>-9.3475533249686222</v>
      </c>
      <c r="N96" s="114"/>
      <c r="O96" s="114"/>
      <c r="P96" s="114"/>
      <c r="Q96" s="114"/>
      <c r="R96" s="113"/>
      <c r="S96" s="113"/>
      <c r="T96" s="113"/>
      <c r="U96" s="113"/>
    </row>
    <row r="97" spans="1:42" x14ac:dyDescent="0.35">
      <c r="A97" s="51">
        <f t="shared" si="66"/>
        <v>16</v>
      </c>
      <c r="B97" s="9">
        <v>87</v>
      </c>
      <c r="C97" s="13" t="s">
        <v>5</v>
      </c>
      <c r="D97" s="9">
        <v>2</v>
      </c>
      <c r="E97" s="3">
        <v>11.13</v>
      </c>
      <c r="F97" s="3">
        <v>0.33</v>
      </c>
      <c r="G97" s="16">
        <f t="shared" si="64"/>
        <v>10.8</v>
      </c>
      <c r="H97" s="21">
        <v>12.15</v>
      </c>
      <c r="I97" s="3">
        <v>0.7</v>
      </c>
      <c r="J97" s="167">
        <f t="shared" si="65"/>
        <v>11.450000000000001</v>
      </c>
      <c r="K97" s="24">
        <f t="shared" si="61"/>
        <v>-8.3950617283950582</v>
      </c>
      <c r="L97" s="7">
        <f t="shared" si="62"/>
        <v>-3.0452674897119336</v>
      </c>
      <c r="M97" s="25">
        <f t="shared" si="63"/>
        <v>-5.3497942386831303</v>
      </c>
      <c r="N97" s="114"/>
      <c r="O97" s="114"/>
      <c r="P97" s="114"/>
      <c r="Q97" s="114"/>
      <c r="R97" s="113"/>
      <c r="S97" s="113"/>
      <c r="T97" s="113"/>
      <c r="U97" s="113"/>
    </row>
    <row r="98" spans="1:42" x14ac:dyDescent="0.35">
      <c r="A98" s="51">
        <f t="shared" si="66"/>
        <v>17</v>
      </c>
      <c r="B98" s="9">
        <v>91</v>
      </c>
      <c r="C98" s="13" t="s">
        <v>5</v>
      </c>
      <c r="D98" s="9">
        <v>2</v>
      </c>
      <c r="E98" s="3">
        <v>8.52</v>
      </c>
      <c r="F98" s="3">
        <v>0</v>
      </c>
      <c r="G98" s="16">
        <f t="shared" si="64"/>
        <v>8.52</v>
      </c>
      <c r="H98" s="21">
        <v>8.4499999999999993</v>
      </c>
      <c r="I98" s="3">
        <v>0</v>
      </c>
      <c r="J98" s="167">
        <f t="shared" si="65"/>
        <v>8.4499999999999993</v>
      </c>
      <c r="K98" s="24">
        <f t="shared" si="61"/>
        <v>0.82840236686390878</v>
      </c>
      <c r="L98" s="7">
        <f t="shared" si="62"/>
        <v>0</v>
      </c>
      <c r="M98" s="25">
        <f t="shared" si="63"/>
        <v>0.82840236686390878</v>
      </c>
      <c r="N98" s="114"/>
      <c r="O98" s="114"/>
      <c r="P98" s="114"/>
      <c r="Q98" s="114"/>
      <c r="R98" s="127">
        <f>R99*2</f>
        <v>14.218725730416368</v>
      </c>
      <c r="S98" s="127">
        <f t="shared" ref="S98" si="79">S99*2</f>
        <v>5.6243187372824597</v>
      </c>
      <c r="T98" s="127">
        <f t="shared" ref="T98" si="80">T99*2</f>
        <v>16.561785677784474</v>
      </c>
      <c r="U98" s="128" t="s">
        <v>114</v>
      </c>
    </row>
    <row r="99" spans="1:42" x14ac:dyDescent="0.35">
      <c r="A99" s="51">
        <f t="shared" si="66"/>
        <v>18</v>
      </c>
      <c r="B99" s="9">
        <v>94</v>
      </c>
      <c r="C99" s="13" t="s">
        <v>5</v>
      </c>
      <c r="D99" s="9">
        <v>2</v>
      </c>
      <c r="E99" s="3">
        <v>20.43</v>
      </c>
      <c r="F99" s="3">
        <v>1.02</v>
      </c>
      <c r="G99" s="16">
        <f t="shared" si="64"/>
        <v>19.41</v>
      </c>
      <c r="H99" s="21">
        <v>21.35</v>
      </c>
      <c r="I99" s="3">
        <v>1.86</v>
      </c>
      <c r="J99" s="167">
        <f t="shared" si="65"/>
        <v>19.490000000000002</v>
      </c>
      <c r="K99" s="24">
        <f t="shared" si="61"/>
        <v>-4.3091334894613667</v>
      </c>
      <c r="L99" s="7">
        <f t="shared" si="62"/>
        <v>-3.9344262295081971</v>
      </c>
      <c r="M99" s="25">
        <f t="shared" si="63"/>
        <v>-0.37470725995317022</v>
      </c>
      <c r="N99" s="114"/>
      <c r="O99" s="114"/>
      <c r="P99" s="114"/>
      <c r="Q99" s="114"/>
      <c r="R99" s="127">
        <f>STDEV(K92:K101)</f>
        <v>7.1093628652081842</v>
      </c>
      <c r="S99" s="127">
        <f t="shared" ref="S99" si="81">STDEV(L92:L101)</f>
        <v>2.8121593686412298</v>
      </c>
      <c r="T99" s="127">
        <f t="shared" ref="T99" si="82">STDEV(M92:M101)</f>
        <v>8.2808928388922372</v>
      </c>
      <c r="U99" s="128" t="s">
        <v>113</v>
      </c>
    </row>
    <row r="100" spans="1:42" x14ac:dyDescent="0.35">
      <c r="A100" s="51">
        <f t="shared" si="66"/>
        <v>19</v>
      </c>
      <c r="B100" s="9">
        <v>95</v>
      </c>
      <c r="C100" s="13" t="s">
        <v>5</v>
      </c>
      <c r="D100" s="9">
        <v>2</v>
      </c>
      <c r="E100" s="3">
        <v>15.28</v>
      </c>
      <c r="F100" s="3">
        <v>0.76</v>
      </c>
      <c r="G100" s="16">
        <f t="shared" si="64"/>
        <v>14.52</v>
      </c>
      <c r="H100" s="21">
        <v>14.83</v>
      </c>
      <c r="I100" s="3">
        <v>1.22</v>
      </c>
      <c r="J100" s="167">
        <f t="shared" si="65"/>
        <v>13.61</v>
      </c>
      <c r="K100" s="24">
        <f t="shared" si="61"/>
        <v>3.0343897505057269</v>
      </c>
      <c r="L100" s="7">
        <f t="shared" si="62"/>
        <v>-3.1018206338503029</v>
      </c>
      <c r="M100" s="25">
        <f t="shared" si="63"/>
        <v>6.1362103843560361</v>
      </c>
      <c r="N100" s="114"/>
      <c r="O100" s="114"/>
      <c r="P100" s="114"/>
      <c r="Q100" s="114"/>
      <c r="R100" s="127">
        <f>AVERAGE(K92:K101)</f>
        <v>-0.51024158175664258</v>
      </c>
      <c r="S100" s="127">
        <f t="shared" ref="S100" si="83">AVERAGE(L92:L101)</f>
        <v>-3.0718972813184022</v>
      </c>
      <c r="T100" s="127">
        <f t="shared" ref="T100" si="84">AVERAGE(M92:M101)</f>
        <v>2.5616556995617619</v>
      </c>
      <c r="U100" s="128" t="s">
        <v>112</v>
      </c>
    </row>
    <row r="101" spans="1:42" x14ac:dyDescent="0.35">
      <c r="A101" s="120">
        <f t="shared" si="66"/>
        <v>20</v>
      </c>
      <c r="B101" s="121">
        <v>102</v>
      </c>
      <c r="C101" s="122" t="s">
        <v>6</v>
      </c>
      <c r="D101" s="121">
        <v>2</v>
      </c>
      <c r="E101" s="123">
        <v>9.0500000000000007</v>
      </c>
      <c r="F101" s="123">
        <v>0.09</v>
      </c>
      <c r="G101" s="124">
        <f t="shared" si="64"/>
        <v>8.9600000000000009</v>
      </c>
      <c r="H101" s="125">
        <v>9.02</v>
      </c>
      <c r="I101" s="123">
        <v>0.13</v>
      </c>
      <c r="J101" s="168">
        <f t="shared" si="65"/>
        <v>8.8899999999999988</v>
      </c>
      <c r="K101" s="126">
        <f t="shared" si="61"/>
        <v>0.33259423503327207</v>
      </c>
      <c r="L101" s="127">
        <f t="shared" si="62"/>
        <v>-0.44345898004434597</v>
      </c>
      <c r="M101" s="130">
        <f t="shared" si="63"/>
        <v>0.77605321507762814</v>
      </c>
      <c r="N101" s="114"/>
      <c r="O101" s="114"/>
      <c r="P101" s="114"/>
      <c r="Q101" s="114"/>
      <c r="R101" s="127">
        <f>SUM(H92:H101)</f>
        <v>124.18</v>
      </c>
      <c r="S101" s="128"/>
      <c r="T101" s="128"/>
      <c r="U101" s="128" t="s">
        <v>27</v>
      </c>
    </row>
    <row r="102" spans="1:42" x14ac:dyDescent="0.35">
      <c r="A102" s="51">
        <f t="shared" si="66"/>
        <v>21</v>
      </c>
      <c r="B102" s="9">
        <v>110</v>
      </c>
      <c r="C102" s="13" t="s">
        <v>6</v>
      </c>
      <c r="D102" s="9">
        <v>2</v>
      </c>
      <c r="E102" s="3">
        <v>8.9600000000000009</v>
      </c>
      <c r="F102" s="3">
        <v>0.27</v>
      </c>
      <c r="G102" s="16">
        <f t="shared" si="64"/>
        <v>8.6900000000000013</v>
      </c>
      <c r="H102" s="21">
        <v>9.52</v>
      </c>
      <c r="I102" s="3">
        <v>0.22</v>
      </c>
      <c r="J102" s="167">
        <f t="shared" si="65"/>
        <v>9.2999999999999989</v>
      </c>
      <c r="K102" s="24">
        <f t="shared" si="61"/>
        <v>-5.8823529411764577</v>
      </c>
      <c r="L102" s="7">
        <f t="shared" si="62"/>
        <v>0.52521008403361369</v>
      </c>
      <c r="M102" s="25">
        <f t="shared" si="63"/>
        <v>-6.4075630252100595</v>
      </c>
      <c r="N102" s="170">
        <f>N103*2</f>
        <v>13.408077325942356</v>
      </c>
      <c r="O102" s="159">
        <f t="shared" ref="O102" si="85">O103*2</f>
        <v>5.4191740454431985</v>
      </c>
      <c r="P102" s="159">
        <f t="shared" ref="P102" si="86">P103*2</f>
        <v>15.778016811884417</v>
      </c>
      <c r="Q102" s="160" t="s">
        <v>114</v>
      </c>
      <c r="R102" s="114"/>
      <c r="S102" s="114"/>
      <c r="T102" s="114"/>
      <c r="U102" s="113"/>
    </row>
    <row r="103" spans="1:42" x14ac:dyDescent="0.35">
      <c r="A103" s="51">
        <f t="shared" si="66"/>
        <v>22</v>
      </c>
      <c r="B103" s="9">
        <v>113</v>
      </c>
      <c r="C103" s="13" t="s">
        <v>6</v>
      </c>
      <c r="D103" s="9">
        <v>2</v>
      </c>
      <c r="E103" s="3">
        <v>10.73</v>
      </c>
      <c r="F103" s="3">
        <v>0.32</v>
      </c>
      <c r="G103" s="16">
        <f t="shared" si="64"/>
        <v>10.41</v>
      </c>
      <c r="H103" s="21">
        <v>10.51</v>
      </c>
      <c r="I103" s="3">
        <v>0.43</v>
      </c>
      <c r="J103" s="167">
        <f t="shared" si="65"/>
        <v>10.08</v>
      </c>
      <c r="K103" s="24">
        <f t="shared" si="61"/>
        <v>2.0932445290199873</v>
      </c>
      <c r="L103" s="7">
        <f t="shared" si="62"/>
        <v>-1.0466222645099903</v>
      </c>
      <c r="M103" s="25">
        <f t="shared" si="63"/>
        <v>3.1398667935299724</v>
      </c>
      <c r="N103" s="170">
        <f>STDEV(K94:K105)</f>
        <v>6.7040386629711781</v>
      </c>
      <c r="O103" s="159">
        <f t="shared" ref="O103" si="87">STDEV(L94:L105)</f>
        <v>2.7095870227215992</v>
      </c>
      <c r="P103" s="159">
        <f t="shared" ref="P103" si="88">STDEV(M94:M105)</f>
        <v>7.8890084059422083</v>
      </c>
      <c r="Q103" s="160" t="s">
        <v>113</v>
      </c>
      <c r="R103" s="114"/>
      <c r="S103" s="114"/>
      <c r="T103" s="114"/>
      <c r="U103" s="113"/>
    </row>
    <row r="104" spans="1:42" x14ac:dyDescent="0.35">
      <c r="A104" s="51">
        <f t="shared" si="66"/>
        <v>23</v>
      </c>
      <c r="B104" s="9">
        <v>119</v>
      </c>
      <c r="C104" s="13" t="s">
        <v>6</v>
      </c>
      <c r="D104" s="9">
        <v>2</v>
      </c>
      <c r="E104" s="3">
        <v>8.2799999999999994</v>
      </c>
      <c r="F104" s="3">
        <v>0.08</v>
      </c>
      <c r="G104" s="16">
        <f t="shared" si="64"/>
        <v>8.1999999999999993</v>
      </c>
      <c r="H104" s="21">
        <v>8.19</v>
      </c>
      <c r="I104" s="3">
        <v>0.27</v>
      </c>
      <c r="J104" s="167">
        <f t="shared" si="65"/>
        <v>7.92</v>
      </c>
      <c r="K104" s="24">
        <f t="shared" si="61"/>
        <v>1.0989010989010972</v>
      </c>
      <c r="L104" s="7">
        <f t="shared" si="62"/>
        <v>-2.3199023199023201</v>
      </c>
      <c r="M104" s="25">
        <f t="shared" si="63"/>
        <v>3.4188034188034115</v>
      </c>
      <c r="N104" s="170">
        <f>AVERAGE(K94:K105)</f>
        <v>-0.97640957454341359</v>
      </c>
      <c r="O104" s="159">
        <f t="shared" ref="O104" si="89">AVERAGE(L94:L105)</f>
        <v>-2.3049162543870874</v>
      </c>
      <c r="P104" s="159">
        <f t="shared" ref="P104" si="90">AVERAGE(M94:M105)</f>
        <v>1.3285066798436753</v>
      </c>
      <c r="Q104" s="160" t="s">
        <v>112</v>
      </c>
      <c r="R104" s="114"/>
      <c r="S104" s="113"/>
      <c r="T104" s="113"/>
      <c r="U104" s="113"/>
    </row>
    <row r="105" spans="1:42" x14ac:dyDescent="0.35">
      <c r="A105" s="152">
        <f t="shared" si="66"/>
        <v>24</v>
      </c>
      <c r="B105" s="153">
        <v>121</v>
      </c>
      <c r="C105" s="154" t="s">
        <v>6</v>
      </c>
      <c r="D105" s="153">
        <v>2</v>
      </c>
      <c r="E105" s="155">
        <v>7.67</v>
      </c>
      <c r="F105" s="155">
        <v>0.23</v>
      </c>
      <c r="G105" s="156">
        <f t="shared" si="64"/>
        <v>7.4399999999999995</v>
      </c>
      <c r="H105" s="157">
        <v>8.0299999999999994</v>
      </c>
      <c r="I105" s="155">
        <v>0.28000000000000003</v>
      </c>
      <c r="J105" s="169">
        <f t="shared" si="65"/>
        <v>7.7499999999999991</v>
      </c>
      <c r="K105" s="158">
        <f t="shared" si="61"/>
        <v>-4.4831880448318735</v>
      </c>
      <c r="L105" s="159">
        <f t="shared" si="62"/>
        <v>-0.62266500622665033</v>
      </c>
      <c r="M105" s="175">
        <f t="shared" si="63"/>
        <v>-3.8605230386052258</v>
      </c>
      <c r="N105" s="170">
        <f>SUM(H94:H105)</f>
        <v>131.46</v>
      </c>
      <c r="O105" s="160"/>
      <c r="P105" s="160"/>
      <c r="Q105" s="160" t="s">
        <v>27</v>
      </c>
      <c r="R105" s="113"/>
      <c r="S105" s="113"/>
      <c r="T105" s="113"/>
      <c r="U105" s="113"/>
    </row>
    <row r="106" spans="1:42" x14ac:dyDescent="0.35">
      <c r="A106" s="51">
        <f t="shared" si="66"/>
        <v>25</v>
      </c>
      <c r="B106" s="9">
        <v>129</v>
      </c>
      <c r="C106" s="13" t="s">
        <v>7</v>
      </c>
      <c r="D106" s="9">
        <v>2</v>
      </c>
      <c r="E106" s="3">
        <v>27.25</v>
      </c>
      <c r="F106" s="3">
        <v>3</v>
      </c>
      <c r="G106" s="16">
        <f t="shared" si="64"/>
        <v>24.25</v>
      </c>
      <c r="H106" s="21">
        <v>28.01</v>
      </c>
      <c r="I106" s="3">
        <v>1.59</v>
      </c>
      <c r="J106" s="167">
        <f t="shared" si="65"/>
        <v>26.42</v>
      </c>
      <c r="K106" s="24">
        <f t="shared" si="61"/>
        <v>-2.7133166726169282</v>
      </c>
      <c r="L106" s="7">
        <f t="shared" si="62"/>
        <v>5.0339164584077114</v>
      </c>
      <c r="M106" s="25">
        <f t="shared" si="63"/>
        <v>-7.7472331310246405</v>
      </c>
      <c r="N106" s="114"/>
      <c r="O106" s="114"/>
      <c r="P106" s="114"/>
      <c r="Q106" s="114"/>
    </row>
    <row r="107" spans="1:42" x14ac:dyDescent="0.35">
      <c r="A107" s="51">
        <f t="shared" si="66"/>
        <v>26</v>
      </c>
      <c r="B107" s="9">
        <v>130</v>
      </c>
      <c r="C107" s="13" t="s">
        <v>7</v>
      </c>
      <c r="D107" s="9">
        <v>2</v>
      </c>
      <c r="E107" s="3">
        <v>16.23</v>
      </c>
      <c r="F107" s="3">
        <v>2.6</v>
      </c>
      <c r="G107" s="16">
        <f t="shared" si="64"/>
        <v>13.63</v>
      </c>
      <c r="H107" s="21">
        <v>16.440000000000001</v>
      </c>
      <c r="I107" s="3">
        <v>2.86</v>
      </c>
      <c r="J107" s="167">
        <f t="shared" si="65"/>
        <v>13.580000000000002</v>
      </c>
      <c r="K107" s="24">
        <f t="shared" si="61"/>
        <v>-1.2773722627737276</v>
      </c>
      <c r="L107" s="7">
        <f t="shared" si="62"/>
        <v>-1.5815085158150837</v>
      </c>
      <c r="M107" s="25">
        <f t="shared" si="63"/>
        <v>0.30413625304135605</v>
      </c>
      <c r="N107" s="114"/>
      <c r="O107" s="114"/>
      <c r="P107" s="114"/>
      <c r="Q107" s="114"/>
    </row>
    <row r="108" spans="1:42" s="6" customFormat="1" x14ac:dyDescent="0.35">
      <c r="A108" s="51">
        <f t="shared" si="66"/>
        <v>27</v>
      </c>
      <c r="B108" s="9">
        <v>136</v>
      </c>
      <c r="C108" s="13" t="s">
        <v>7</v>
      </c>
      <c r="D108" s="9">
        <v>2</v>
      </c>
      <c r="E108" s="3">
        <v>17.190000000000001</v>
      </c>
      <c r="F108" s="3">
        <v>0.69</v>
      </c>
      <c r="G108" s="16">
        <f t="shared" si="64"/>
        <v>16.5</v>
      </c>
      <c r="H108" s="21">
        <v>17.12</v>
      </c>
      <c r="I108" s="3">
        <v>1.1100000000000001</v>
      </c>
      <c r="J108" s="167">
        <f t="shared" si="65"/>
        <v>16.010000000000002</v>
      </c>
      <c r="K108" s="24">
        <f t="shared" si="61"/>
        <v>0.40887850467289882</v>
      </c>
      <c r="L108" s="7">
        <f t="shared" si="62"/>
        <v>-2.4532710280373839</v>
      </c>
      <c r="M108" s="25">
        <f t="shared" si="63"/>
        <v>2.8621495327102711</v>
      </c>
      <c r="N108" s="114"/>
      <c r="O108" s="114"/>
      <c r="P108" s="114"/>
      <c r="Q108" s="114"/>
      <c r="R108" s="127">
        <f>R109*2</f>
        <v>5.3394250466318693</v>
      </c>
      <c r="S108" s="127">
        <f t="shared" ref="S108" si="91">S109*2</f>
        <v>5.9993353475136066</v>
      </c>
      <c r="T108" s="127">
        <f t="shared" ref="T108" si="92">T109*2</f>
        <v>8.2678767583137738</v>
      </c>
      <c r="U108" s="128" t="s">
        <v>114</v>
      </c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</row>
    <row r="109" spans="1:42" x14ac:dyDescent="0.35">
      <c r="A109" s="51">
        <f t="shared" si="66"/>
        <v>28</v>
      </c>
      <c r="B109" s="9">
        <v>139</v>
      </c>
      <c r="C109" s="13" t="s">
        <v>7</v>
      </c>
      <c r="D109" s="9">
        <v>2</v>
      </c>
      <c r="E109" s="3">
        <v>11.07</v>
      </c>
      <c r="F109" s="3">
        <v>0.33</v>
      </c>
      <c r="G109" s="16">
        <f t="shared" si="64"/>
        <v>10.74</v>
      </c>
      <c r="H109" s="21">
        <v>11.47</v>
      </c>
      <c r="I109" s="3">
        <v>0.34</v>
      </c>
      <c r="J109" s="167">
        <f t="shared" si="65"/>
        <v>11.13</v>
      </c>
      <c r="K109" s="24">
        <f t="shared" si="61"/>
        <v>-3.4873583260680059</v>
      </c>
      <c r="L109" s="7">
        <f t="shared" si="62"/>
        <v>-8.7183958151700158E-2</v>
      </c>
      <c r="M109" s="25">
        <f t="shared" si="63"/>
        <v>-3.4001743679163079</v>
      </c>
      <c r="N109" s="114"/>
      <c r="O109" s="114"/>
      <c r="P109" s="114"/>
      <c r="Q109" s="114"/>
      <c r="R109" s="127">
        <f>STDEV(K102:K111)</f>
        <v>2.6697125233159347</v>
      </c>
      <c r="S109" s="127">
        <f t="shared" ref="S109" si="93">STDEV(L102:L111)</f>
        <v>2.9996676737568033</v>
      </c>
      <c r="T109" s="127">
        <f t="shared" ref="T109" si="94">STDEV(M102:M111)</f>
        <v>4.1339383791568869</v>
      </c>
      <c r="U109" s="128" t="s">
        <v>113</v>
      </c>
    </row>
    <row r="110" spans="1:42" x14ac:dyDescent="0.35">
      <c r="A110" s="51">
        <f t="shared" si="66"/>
        <v>29</v>
      </c>
      <c r="B110" s="9">
        <v>143</v>
      </c>
      <c r="C110" s="13" t="s">
        <v>7</v>
      </c>
      <c r="D110" s="9">
        <v>2</v>
      </c>
      <c r="E110" s="3">
        <v>13.79</v>
      </c>
      <c r="F110" s="3">
        <v>0.97</v>
      </c>
      <c r="G110" s="16">
        <f t="shared" si="64"/>
        <v>12.819999999999999</v>
      </c>
      <c r="H110" s="21">
        <v>14.35</v>
      </c>
      <c r="I110" s="3">
        <v>1.83</v>
      </c>
      <c r="J110" s="167">
        <f t="shared" si="65"/>
        <v>12.52</v>
      </c>
      <c r="K110" s="24">
        <f t="shared" si="61"/>
        <v>-3.9024390243902474</v>
      </c>
      <c r="L110" s="7">
        <f t="shared" si="62"/>
        <v>-5.9930313588850179</v>
      </c>
      <c r="M110" s="25">
        <f t="shared" si="63"/>
        <v>2.0905923344947661</v>
      </c>
      <c r="N110" s="114"/>
      <c r="O110" s="114"/>
      <c r="P110" s="114"/>
      <c r="Q110" s="114"/>
      <c r="R110" s="127">
        <f>AVERAGE(K102:K111)</f>
        <v>-1.8083006859040061</v>
      </c>
      <c r="S110" s="127">
        <f t="shared" ref="S110" si="95">AVERAGE(L102:L111)</f>
        <v>-0.58172215792666115</v>
      </c>
      <c r="T110" s="127">
        <f t="shared" ref="T110" si="96">AVERAGE(M102:M111)</f>
        <v>-1.2265785279773478</v>
      </c>
      <c r="U110" s="128" t="s">
        <v>112</v>
      </c>
    </row>
    <row r="111" spans="1:42" x14ac:dyDescent="0.35">
      <c r="A111" s="120">
        <f t="shared" si="66"/>
        <v>30</v>
      </c>
      <c r="B111" s="121">
        <v>150</v>
      </c>
      <c r="C111" s="122" t="s">
        <v>8</v>
      </c>
      <c r="D111" s="121">
        <v>2</v>
      </c>
      <c r="E111" s="123">
        <v>16.14</v>
      </c>
      <c r="F111" s="123">
        <v>0.97</v>
      </c>
      <c r="G111" s="124">
        <f t="shared" si="64"/>
        <v>15.17</v>
      </c>
      <c r="H111" s="125">
        <v>16.13</v>
      </c>
      <c r="I111" s="123">
        <v>0.53</v>
      </c>
      <c r="J111" s="168">
        <f t="shared" si="65"/>
        <v>15.6</v>
      </c>
      <c r="K111" s="126">
        <f t="shared" si="61"/>
        <v>6.1996280223196296E-2</v>
      </c>
      <c r="L111" s="127">
        <f t="shared" si="62"/>
        <v>2.7278363298202106</v>
      </c>
      <c r="M111" s="130">
        <f t="shared" si="63"/>
        <v>-2.6658400495970227</v>
      </c>
      <c r="N111" s="114"/>
      <c r="O111" s="114"/>
      <c r="P111" s="114"/>
      <c r="Q111" s="114"/>
      <c r="R111" s="127">
        <f>SUM(H102:H111)</f>
        <v>139.77000000000001</v>
      </c>
      <c r="S111" s="128"/>
      <c r="T111" s="128"/>
      <c r="U111" s="128" t="s">
        <v>27</v>
      </c>
    </row>
    <row r="112" spans="1:42" x14ac:dyDescent="0.35">
      <c r="A112" s="51">
        <f t="shared" si="66"/>
        <v>31</v>
      </c>
      <c r="B112" s="9">
        <v>151</v>
      </c>
      <c r="C112" s="13" t="s">
        <v>8</v>
      </c>
      <c r="D112" s="9">
        <v>2</v>
      </c>
      <c r="E112" s="3">
        <v>7.31</v>
      </c>
      <c r="F112" s="3">
        <v>0.8</v>
      </c>
      <c r="G112" s="16">
        <f t="shared" si="64"/>
        <v>6.51</v>
      </c>
      <c r="H112" s="21">
        <v>7.5</v>
      </c>
      <c r="I112" s="3">
        <v>1.4</v>
      </c>
      <c r="J112" s="167">
        <f t="shared" si="65"/>
        <v>6.1</v>
      </c>
      <c r="K112" s="24">
        <f t="shared" si="61"/>
        <v>-2.5333333333333385</v>
      </c>
      <c r="L112" s="7">
        <f t="shared" si="62"/>
        <v>-7.9999999999999991</v>
      </c>
      <c r="M112" s="25">
        <f t="shared" si="63"/>
        <v>5.4666666666666686</v>
      </c>
      <c r="N112" s="114"/>
      <c r="O112" s="114"/>
      <c r="P112" s="114"/>
      <c r="Q112" s="114"/>
    </row>
    <row r="113" spans="1:21" x14ac:dyDescent="0.35">
      <c r="A113" s="51">
        <f t="shared" si="66"/>
        <v>32</v>
      </c>
      <c r="B113" s="9">
        <v>161</v>
      </c>
      <c r="C113" s="13" t="s">
        <v>10</v>
      </c>
      <c r="D113" s="9">
        <v>2</v>
      </c>
      <c r="E113" s="3">
        <v>14.14</v>
      </c>
      <c r="F113" s="3">
        <v>0.14000000000000001</v>
      </c>
      <c r="G113" s="16">
        <f t="shared" si="64"/>
        <v>14</v>
      </c>
      <c r="H113" s="21">
        <v>12.59</v>
      </c>
      <c r="I113" s="3">
        <v>0.2</v>
      </c>
      <c r="J113" s="167">
        <f t="shared" si="65"/>
        <v>12.39</v>
      </c>
      <c r="K113" s="24">
        <f t="shared" si="61"/>
        <v>12.311358220810172</v>
      </c>
      <c r="L113" s="7">
        <f t="shared" si="62"/>
        <v>-0.47656870532168383</v>
      </c>
      <c r="M113" s="25">
        <f t="shared" si="63"/>
        <v>12.787926926131846</v>
      </c>
      <c r="N113" s="114"/>
      <c r="O113" s="114"/>
      <c r="P113" s="114"/>
      <c r="Q113" s="114"/>
    </row>
    <row r="114" spans="1:21" x14ac:dyDescent="0.35">
      <c r="A114" s="51">
        <f t="shared" si="66"/>
        <v>33</v>
      </c>
      <c r="B114" s="9">
        <v>162</v>
      </c>
      <c r="C114" s="13" t="s">
        <v>10</v>
      </c>
      <c r="D114" s="9">
        <v>2</v>
      </c>
      <c r="E114" s="3">
        <v>8.75</v>
      </c>
      <c r="F114" s="3">
        <v>0</v>
      </c>
      <c r="G114" s="16">
        <f t="shared" si="64"/>
        <v>8.75</v>
      </c>
      <c r="H114" s="21">
        <v>9.49</v>
      </c>
      <c r="I114" s="3">
        <v>0.35</v>
      </c>
      <c r="J114" s="167">
        <f t="shared" si="65"/>
        <v>9.14</v>
      </c>
      <c r="K114" s="24">
        <f t="shared" si="61"/>
        <v>-7.7976817702845116</v>
      </c>
      <c r="L114" s="7">
        <f t="shared" si="62"/>
        <v>-3.688092729188619</v>
      </c>
      <c r="M114" s="25">
        <f t="shared" si="63"/>
        <v>-4.1095890410958962</v>
      </c>
      <c r="N114" s="170">
        <f>N115*2</f>
        <v>10.691747387871262</v>
      </c>
      <c r="O114" s="159">
        <f t="shared" ref="O114" si="97">O115*2</f>
        <v>7.1404022878051094</v>
      </c>
      <c r="P114" s="159">
        <f t="shared" ref="P114" si="98">P115*2</f>
        <v>11.393811856137116</v>
      </c>
      <c r="Q114" s="160" t="s">
        <v>114</v>
      </c>
    </row>
    <row r="115" spans="1:21" x14ac:dyDescent="0.35">
      <c r="A115" s="51">
        <f t="shared" si="66"/>
        <v>34</v>
      </c>
      <c r="B115" s="9">
        <v>167</v>
      </c>
      <c r="C115" s="13" t="s">
        <v>10</v>
      </c>
      <c r="D115" s="9">
        <v>2</v>
      </c>
      <c r="E115" s="3">
        <v>11.21</v>
      </c>
      <c r="F115" s="3">
        <v>0</v>
      </c>
      <c r="G115" s="16">
        <f t="shared" si="64"/>
        <v>11.21</v>
      </c>
      <c r="H115" s="21">
        <v>11.91</v>
      </c>
      <c r="I115" s="3">
        <v>0</v>
      </c>
      <c r="J115" s="167">
        <f t="shared" si="65"/>
        <v>11.91</v>
      </c>
      <c r="K115" s="24">
        <f t="shared" si="61"/>
        <v>-5.8774139378673329</v>
      </c>
      <c r="L115" s="7">
        <f t="shared" si="62"/>
        <v>0</v>
      </c>
      <c r="M115" s="25">
        <f t="shared" si="63"/>
        <v>-5.8774139378673329</v>
      </c>
      <c r="N115" s="170">
        <f>STDEV(K106:K117)</f>
        <v>5.3458736939356308</v>
      </c>
      <c r="O115" s="159">
        <f t="shared" ref="O115" si="99">STDEV(L106:L117)</f>
        <v>3.5702011439025547</v>
      </c>
      <c r="P115" s="159">
        <f t="shared" ref="P115" si="100">STDEV(M106:M117)</f>
        <v>5.6969059280685581</v>
      </c>
      <c r="Q115" s="160" t="s">
        <v>113</v>
      </c>
    </row>
    <row r="116" spans="1:21" x14ac:dyDescent="0.35">
      <c r="A116" s="51">
        <f t="shared" si="66"/>
        <v>35</v>
      </c>
      <c r="B116" s="9">
        <v>168</v>
      </c>
      <c r="C116" s="13" t="s">
        <v>10</v>
      </c>
      <c r="D116" s="9">
        <v>2</v>
      </c>
      <c r="E116" s="3">
        <v>10.42</v>
      </c>
      <c r="F116" s="3">
        <v>0</v>
      </c>
      <c r="G116" s="16">
        <f t="shared" si="64"/>
        <v>10.42</v>
      </c>
      <c r="H116" s="21">
        <v>11.35</v>
      </c>
      <c r="I116" s="3">
        <v>0.39</v>
      </c>
      <c r="J116" s="167">
        <f t="shared" si="65"/>
        <v>10.959999999999999</v>
      </c>
      <c r="K116" s="24">
        <f t="shared" si="61"/>
        <v>-8.1938325991189398</v>
      </c>
      <c r="L116" s="7">
        <f t="shared" si="62"/>
        <v>-3.4361233480176216</v>
      </c>
      <c r="M116" s="25">
        <f t="shared" si="63"/>
        <v>-4.7577092511013142</v>
      </c>
      <c r="N116" s="170">
        <f>AVERAGE(K106:K117)</f>
        <v>-2.2936937037130245</v>
      </c>
      <c r="O116" s="159">
        <f t="shared" ref="O116" si="101">AVERAGE(L106:L117)</f>
        <v>-1.7739466823768766</v>
      </c>
      <c r="P116" s="159">
        <f t="shared" ref="P116" si="102">AVERAGE(M106:M117)</f>
        <v>-0.51974702133615003</v>
      </c>
      <c r="Q116" s="160" t="s">
        <v>112</v>
      </c>
    </row>
    <row r="117" spans="1:21" x14ac:dyDescent="0.35">
      <c r="A117" s="152">
        <f t="shared" si="66"/>
        <v>36</v>
      </c>
      <c r="B117" s="153">
        <v>173</v>
      </c>
      <c r="C117" s="154" t="s">
        <v>11</v>
      </c>
      <c r="D117" s="153">
        <v>2</v>
      </c>
      <c r="E117" s="155">
        <v>12.03</v>
      </c>
      <c r="F117" s="155">
        <v>0.48</v>
      </c>
      <c r="G117" s="156">
        <f t="shared" si="64"/>
        <v>11.549999999999999</v>
      </c>
      <c r="H117" s="157">
        <v>12.6</v>
      </c>
      <c r="I117" s="155">
        <v>0.9</v>
      </c>
      <c r="J117" s="169">
        <f t="shared" si="65"/>
        <v>11.7</v>
      </c>
      <c r="K117" s="158">
        <f t="shared" si="61"/>
        <v>-4.5238095238095264</v>
      </c>
      <c r="L117" s="159">
        <f t="shared" si="62"/>
        <v>-3.3333333333333339</v>
      </c>
      <c r="M117" s="175">
        <f t="shared" si="63"/>
        <v>-1.1904761904761934</v>
      </c>
      <c r="N117" s="170">
        <f>SUM(H106:H117)</f>
        <v>168.95999999999998</v>
      </c>
      <c r="O117" s="160"/>
      <c r="P117" s="160"/>
      <c r="Q117" s="160" t="s">
        <v>27</v>
      </c>
    </row>
    <row r="118" spans="1:21" x14ac:dyDescent="0.35">
      <c r="A118" s="51">
        <f t="shared" si="66"/>
        <v>37</v>
      </c>
      <c r="B118" s="9">
        <v>179</v>
      </c>
      <c r="C118" s="13" t="s">
        <v>11</v>
      </c>
      <c r="D118" s="9">
        <v>2</v>
      </c>
      <c r="E118" s="3">
        <v>14.87</v>
      </c>
      <c r="F118" s="3">
        <v>0.74</v>
      </c>
      <c r="G118" s="16">
        <f t="shared" si="64"/>
        <v>14.129999999999999</v>
      </c>
      <c r="H118" s="21">
        <v>14.46</v>
      </c>
      <c r="I118" s="3">
        <v>1.55</v>
      </c>
      <c r="J118" s="167">
        <f t="shared" si="65"/>
        <v>12.91</v>
      </c>
      <c r="K118" s="24">
        <f t="shared" si="61"/>
        <v>2.8354080221300024</v>
      </c>
      <c r="L118" s="7">
        <f t="shared" si="62"/>
        <v>-5.6016597510373449</v>
      </c>
      <c r="M118" s="25">
        <f t="shared" si="63"/>
        <v>8.4370677731673496</v>
      </c>
      <c r="N118" s="114"/>
      <c r="O118" s="114"/>
      <c r="P118" s="114"/>
      <c r="Q118" s="114"/>
      <c r="R118" s="127">
        <f>R119*2</f>
        <v>13.546656219960882</v>
      </c>
      <c r="S118" s="127">
        <f t="shared" ref="S118" si="103">S119*2</f>
        <v>5.0459093376291149</v>
      </c>
      <c r="T118" s="127">
        <f t="shared" ref="T118" si="104">T119*2</f>
        <v>12.886374863996853</v>
      </c>
      <c r="U118" s="128" t="s">
        <v>114</v>
      </c>
    </row>
    <row r="119" spans="1:21" x14ac:dyDescent="0.35">
      <c r="A119" s="51">
        <f t="shared" si="66"/>
        <v>38</v>
      </c>
      <c r="B119" s="9">
        <v>180</v>
      </c>
      <c r="C119" s="13" t="s">
        <v>11</v>
      </c>
      <c r="D119" s="9">
        <v>2</v>
      </c>
      <c r="E119" s="3">
        <v>8.09</v>
      </c>
      <c r="F119" s="3">
        <v>0.16</v>
      </c>
      <c r="G119" s="16">
        <f t="shared" si="64"/>
        <v>7.93</v>
      </c>
      <c r="H119" s="21">
        <v>8.49</v>
      </c>
      <c r="I119" s="3">
        <v>0.37</v>
      </c>
      <c r="J119" s="167">
        <f t="shared" si="65"/>
        <v>8.120000000000001</v>
      </c>
      <c r="K119" s="24">
        <f t="shared" si="61"/>
        <v>-4.7114252061248569</v>
      </c>
      <c r="L119" s="7">
        <f t="shared" si="62"/>
        <v>-2.4734982332155475</v>
      </c>
      <c r="M119" s="25">
        <f t="shared" si="63"/>
        <v>-2.2379269729093201</v>
      </c>
      <c r="N119" s="114"/>
      <c r="O119" s="114"/>
      <c r="P119" s="114"/>
      <c r="Q119" s="114"/>
      <c r="R119" s="127">
        <f>STDEV(K112:K121)</f>
        <v>6.773328109980441</v>
      </c>
      <c r="S119" s="127">
        <f t="shared" ref="S119" si="105">STDEV(L112:L121)</f>
        <v>2.5229546688145574</v>
      </c>
      <c r="T119" s="127">
        <f t="shared" ref="T119" si="106">STDEV(M112:M121)</f>
        <v>6.4431874319984264</v>
      </c>
      <c r="U119" s="128" t="s">
        <v>113</v>
      </c>
    </row>
    <row r="120" spans="1:21" x14ac:dyDescent="0.35">
      <c r="A120" s="51">
        <f t="shared" si="66"/>
        <v>39</v>
      </c>
      <c r="B120" s="9">
        <v>181</v>
      </c>
      <c r="C120" s="13" t="s">
        <v>11</v>
      </c>
      <c r="D120" s="9">
        <v>2</v>
      </c>
      <c r="E120" s="3">
        <v>12.03</v>
      </c>
      <c r="F120" s="3">
        <v>0.48</v>
      </c>
      <c r="G120" s="16">
        <f t="shared" si="64"/>
        <v>11.549999999999999</v>
      </c>
      <c r="H120" s="21">
        <v>12.6</v>
      </c>
      <c r="I120" s="3">
        <v>0.9</v>
      </c>
      <c r="J120" s="167">
        <f t="shared" si="65"/>
        <v>11.7</v>
      </c>
      <c r="K120" s="24">
        <f t="shared" si="61"/>
        <v>-4.5238095238095264</v>
      </c>
      <c r="L120" s="7">
        <f t="shared" si="62"/>
        <v>-3.3333333333333339</v>
      </c>
      <c r="M120" s="25">
        <f t="shared" si="63"/>
        <v>-1.1904761904761934</v>
      </c>
      <c r="N120" s="114"/>
      <c r="O120" s="114"/>
      <c r="P120" s="114"/>
      <c r="Q120" s="114"/>
      <c r="R120" s="127">
        <f>AVERAGE(K112:K121)</f>
        <v>-1.6136960559248295</v>
      </c>
      <c r="S120" s="127">
        <f t="shared" ref="S120" si="107">AVERAGE(L112:L121)</f>
        <v>-3.0342609433447487</v>
      </c>
      <c r="T120" s="127">
        <f t="shared" ref="T120" si="108">AVERAGE(M112:M121)</f>
        <v>1.4205648874199173</v>
      </c>
      <c r="U120" s="128" t="s">
        <v>112</v>
      </c>
    </row>
    <row r="121" spans="1:21" x14ac:dyDescent="0.35">
      <c r="A121" s="120">
        <f t="shared" si="66"/>
        <v>40</v>
      </c>
      <c r="B121" s="121">
        <v>199</v>
      </c>
      <c r="C121" s="122" t="s">
        <v>12</v>
      </c>
      <c r="D121" s="121">
        <v>2</v>
      </c>
      <c r="E121" s="123">
        <v>7.77</v>
      </c>
      <c r="F121" s="123">
        <v>0</v>
      </c>
      <c r="G121" s="124">
        <f t="shared" si="64"/>
        <v>7.77</v>
      </c>
      <c r="H121" s="125">
        <v>7.27</v>
      </c>
      <c r="I121" s="123">
        <v>0</v>
      </c>
      <c r="J121" s="168">
        <f t="shared" si="65"/>
        <v>7.27</v>
      </c>
      <c r="K121" s="126">
        <f t="shared" si="61"/>
        <v>6.8775790921595608</v>
      </c>
      <c r="L121" s="127">
        <f t="shared" si="62"/>
        <v>0</v>
      </c>
      <c r="M121" s="130">
        <f t="shared" si="63"/>
        <v>6.8775790921595608</v>
      </c>
      <c r="N121" s="114"/>
      <c r="O121" s="114"/>
      <c r="P121" s="114"/>
      <c r="Q121" s="114"/>
      <c r="R121" s="127">
        <f>SUM(H112:H121)</f>
        <v>108.25999999999999</v>
      </c>
      <c r="S121" s="128"/>
      <c r="T121" s="128"/>
      <c r="U121" s="128" t="s">
        <v>27</v>
      </c>
    </row>
    <row r="122" spans="1:21" ht="16" thickBot="1" x14ac:dyDescent="0.4">
      <c r="A122" s="51">
        <f t="shared" si="66"/>
        <v>41</v>
      </c>
      <c r="B122" s="9">
        <v>205</v>
      </c>
      <c r="C122" s="13" t="s">
        <v>12</v>
      </c>
      <c r="D122" s="9">
        <v>2</v>
      </c>
      <c r="E122" s="2">
        <v>8.7899999999999991</v>
      </c>
      <c r="F122" s="2">
        <v>0</v>
      </c>
      <c r="G122" s="16">
        <f t="shared" si="64"/>
        <v>8.7899999999999991</v>
      </c>
      <c r="H122" s="9">
        <v>8.76</v>
      </c>
      <c r="I122" s="2">
        <v>0.14000000000000001</v>
      </c>
      <c r="J122" s="167">
        <f t="shared" si="65"/>
        <v>8.6199999999999992</v>
      </c>
      <c r="K122" s="26">
        <f t="shared" si="61"/>
        <v>0.34246575342465024</v>
      </c>
      <c r="L122" s="27">
        <f t="shared" si="62"/>
        <v>-1.5981735159817354</v>
      </c>
      <c r="M122" s="28">
        <f t="shared" si="63"/>
        <v>1.9406392694063919</v>
      </c>
      <c r="N122" s="114"/>
      <c r="O122" s="114"/>
      <c r="P122" s="114"/>
      <c r="Q122" s="114"/>
    </row>
    <row r="123" spans="1:21" ht="16" customHeight="1" thickBot="1" x14ac:dyDescent="0.4">
      <c r="A123" s="231"/>
      <c r="B123" s="234" t="s">
        <v>37</v>
      </c>
      <c r="C123" s="235"/>
      <c r="D123" s="235"/>
      <c r="E123" s="235"/>
      <c r="F123" s="235"/>
      <c r="G123" s="235"/>
      <c r="H123" s="235"/>
      <c r="I123" s="235"/>
      <c r="J123" s="235"/>
      <c r="K123" s="235"/>
      <c r="L123" s="235"/>
      <c r="M123" s="240"/>
      <c r="N123" s="138"/>
      <c r="O123" s="138"/>
      <c r="P123" s="138"/>
      <c r="Q123" s="138"/>
    </row>
    <row r="124" spans="1:21" x14ac:dyDescent="0.35">
      <c r="A124" s="232"/>
      <c r="B124" s="237" t="s">
        <v>31</v>
      </c>
      <c r="C124" s="204"/>
      <c r="D124" s="204"/>
      <c r="E124" s="42">
        <f>E125*2</f>
        <v>8.5589646814576543</v>
      </c>
      <c r="F124" s="42">
        <f t="shared" ref="F124" si="109">F125*2</f>
        <v>0.95386782616211263</v>
      </c>
      <c r="G124" s="42">
        <f t="shared" ref="G124" si="110">G125*2</f>
        <v>8.2155265454162958</v>
      </c>
      <c r="H124" s="42">
        <f t="shared" ref="H124" si="111">H125*2</f>
        <v>9.1958973179493881</v>
      </c>
      <c r="I124" s="42">
        <f t="shared" ref="I124" si="112">I125*2</f>
        <v>1.1674728724049299</v>
      </c>
      <c r="J124" s="149">
        <f t="shared" ref="J124" si="113">J125*2</f>
        <v>8.9104628016969816</v>
      </c>
      <c r="K124" s="171">
        <f t="shared" ref="K124" si="114">K125*2</f>
        <v>16.16983129471831</v>
      </c>
      <c r="L124" s="172">
        <f t="shared" ref="L124" si="115">L125*2</f>
        <v>6.4051298646272814</v>
      </c>
      <c r="M124" s="173">
        <f t="shared" ref="M124" si="116">M125*2</f>
        <v>16.561336838001065</v>
      </c>
      <c r="N124" s="136"/>
      <c r="O124" s="136"/>
      <c r="P124" s="136"/>
      <c r="Q124" s="136"/>
    </row>
    <row r="125" spans="1:21" x14ac:dyDescent="0.35">
      <c r="A125" s="232"/>
      <c r="B125" s="237" t="s">
        <v>30</v>
      </c>
      <c r="C125" s="204"/>
      <c r="D125" s="204"/>
      <c r="E125" s="42">
        <f>STDEV(E128:E175)</f>
        <v>4.2794823407288272</v>
      </c>
      <c r="F125" s="42">
        <f t="shared" ref="F125:M125" si="117">STDEV(F128:F175)</f>
        <v>0.47693391308105632</v>
      </c>
      <c r="G125" s="42">
        <f t="shared" si="117"/>
        <v>4.1077632727081479</v>
      </c>
      <c r="H125" s="42">
        <f t="shared" si="117"/>
        <v>4.5979486589746941</v>
      </c>
      <c r="I125" s="42">
        <f t="shared" si="117"/>
        <v>0.58373643620246496</v>
      </c>
      <c r="J125" s="149">
        <f t="shared" si="117"/>
        <v>4.4552314008484908</v>
      </c>
      <c r="K125" s="174">
        <f t="shared" si="117"/>
        <v>8.0849156473591552</v>
      </c>
      <c r="L125" s="42">
        <f t="shared" si="117"/>
        <v>3.2025649323136407</v>
      </c>
      <c r="M125" s="45">
        <f t="shared" si="117"/>
        <v>8.2806684190005324</v>
      </c>
      <c r="N125" s="114"/>
      <c r="O125" s="114"/>
      <c r="P125" s="114"/>
      <c r="Q125" s="114"/>
    </row>
    <row r="126" spans="1:21" x14ac:dyDescent="0.35">
      <c r="A126" s="232"/>
      <c r="B126" s="237" t="s">
        <v>28</v>
      </c>
      <c r="C126" s="204"/>
      <c r="D126" s="204"/>
      <c r="E126" s="3">
        <f>AVERAGE(E128:E175)</f>
        <v>12.263958333333335</v>
      </c>
      <c r="F126" s="3">
        <f t="shared" ref="F126:J126" si="118">AVERAGE(F128:F175)</f>
        <v>0.38250000000000001</v>
      </c>
      <c r="G126" s="3">
        <f t="shared" si="118"/>
        <v>11.881458333333333</v>
      </c>
      <c r="H126" s="3">
        <f t="shared" si="118"/>
        <v>12.485208333333338</v>
      </c>
      <c r="I126" s="3">
        <f t="shared" si="118"/>
        <v>0.65583333333333338</v>
      </c>
      <c r="J126" s="150">
        <f t="shared" si="118"/>
        <v>11.829375000000001</v>
      </c>
      <c r="K126" s="21" t="s">
        <v>29</v>
      </c>
      <c r="L126" s="3" t="s">
        <v>29</v>
      </c>
      <c r="M126" s="46" t="s">
        <v>29</v>
      </c>
      <c r="N126" s="137"/>
      <c r="O126" s="137"/>
      <c r="P126" s="137"/>
      <c r="Q126" s="137"/>
    </row>
    <row r="127" spans="1:21" ht="16" thickBot="1" x14ac:dyDescent="0.4">
      <c r="A127" s="233"/>
      <c r="B127" s="238" t="s">
        <v>27</v>
      </c>
      <c r="C127" s="239"/>
      <c r="D127" s="239"/>
      <c r="E127" s="47">
        <f>SUM(E128:E175)</f>
        <v>588.67000000000007</v>
      </c>
      <c r="F127" s="47">
        <f t="shared" ref="F127:J127" si="119">SUM(F128:F175)</f>
        <v>18.36</v>
      </c>
      <c r="G127" s="47">
        <f t="shared" si="119"/>
        <v>570.30999999999995</v>
      </c>
      <c r="H127" s="47">
        <f t="shared" si="119"/>
        <v>599.29000000000019</v>
      </c>
      <c r="I127" s="47">
        <f t="shared" si="119"/>
        <v>31.480000000000004</v>
      </c>
      <c r="J127" s="165">
        <f t="shared" si="119"/>
        <v>567.81000000000006</v>
      </c>
      <c r="K127" s="48">
        <f t="shared" ref="K127:K158" si="120">(E127-H127)/H127*100</f>
        <v>-1.7720969814280423</v>
      </c>
      <c r="L127" s="49">
        <f t="shared" ref="L127:L158" si="121">(F127-I127)/H127*100</f>
        <v>-2.1892572877905523</v>
      </c>
      <c r="M127" s="50">
        <f t="shared" ref="M127:M158" si="122">(G127-J127)/H127*100</f>
        <v>0.41716030636250984</v>
      </c>
      <c r="N127" s="136"/>
      <c r="O127" s="136"/>
      <c r="P127" s="136"/>
      <c r="Q127" s="136"/>
    </row>
    <row r="128" spans="1:21" x14ac:dyDescent="0.35">
      <c r="A128" s="51">
        <v>1</v>
      </c>
      <c r="B128" s="9">
        <v>4</v>
      </c>
      <c r="C128" s="10" t="s">
        <v>2</v>
      </c>
      <c r="D128" s="9">
        <v>3</v>
      </c>
      <c r="E128" s="3">
        <v>8.3000000000000007</v>
      </c>
      <c r="F128" s="3">
        <v>0</v>
      </c>
      <c r="G128" s="16">
        <f t="shared" ref="G128:G175" si="123">E128-F128</f>
        <v>8.3000000000000007</v>
      </c>
      <c r="H128" s="21">
        <v>8.5</v>
      </c>
      <c r="I128" s="3">
        <v>0.3</v>
      </c>
      <c r="J128" s="167">
        <f t="shared" ref="J128:J175" si="124">H128-I128</f>
        <v>8.1999999999999993</v>
      </c>
      <c r="K128" s="24">
        <f t="shared" si="120"/>
        <v>-2.3529411764705799</v>
      </c>
      <c r="L128" s="7">
        <f t="shared" si="121"/>
        <v>-3.5294117647058822</v>
      </c>
      <c r="M128" s="25">
        <f t="shared" si="122"/>
        <v>1.1764705882353108</v>
      </c>
      <c r="N128" s="114"/>
      <c r="O128" s="114"/>
      <c r="P128" s="114"/>
      <c r="Q128" s="114"/>
    </row>
    <row r="129" spans="1:42" x14ac:dyDescent="0.35">
      <c r="A129" s="51">
        <f t="shared" ref="A129:A175" si="125">A128+1</f>
        <v>2</v>
      </c>
      <c r="B129" s="9">
        <v>5</v>
      </c>
      <c r="C129" s="10" t="s">
        <v>2</v>
      </c>
      <c r="D129" s="9">
        <v>3</v>
      </c>
      <c r="E129" s="3">
        <v>10</v>
      </c>
      <c r="F129" s="3">
        <v>0</v>
      </c>
      <c r="G129" s="16">
        <f t="shared" si="123"/>
        <v>10</v>
      </c>
      <c r="H129" s="21">
        <v>8.6</v>
      </c>
      <c r="I129" s="3">
        <v>0.2</v>
      </c>
      <c r="J129" s="167">
        <f t="shared" si="124"/>
        <v>8.4</v>
      </c>
      <c r="K129" s="24">
        <f t="shared" si="120"/>
        <v>16.279069767441865</v>
      </c>
      <c r="L129" s="7">
        <f t="shared" si="121"/>
        <v>-2.3255813953488373</v>
      </c>
      <c r="M129" s="25">
        <f t="shared" si="122"/>
        <v>18.604651162790695</v>
      </c>
      <c r="N129" s="114"/>
      <c r="O129" s="114"/>
      <c r="P129" s="114"/>
      <c r="Q129" s="114"/>
    </row>
    <row r="130" spans="1:42" x14ac:dyDescent="0.35">
      <c r="A130" s="51">
        <f t="shared" si="125"/>
        <v>3</v>
      </c>
      <c r="B130" s="9">
        <v>8</v>
      </c>
      <c r="C130" s="10" t="s">
        <v>2</v>
      </c>
      <c r="D130" s="9">
        <v>3</v>
      </c>
      <c r="E130" s="3">
        <v>15.6</v>
      </c>
      <c r="F130" s="3">
        <v>0.01</v>
      </c>
      <c r="G130" s="16">
        <f t="shared" si="123"/>
        <v>15.59</v>
      </c>
      <c r="H130" s="21">
        <v>15.5</v>
      </c>
      <c r="I130" s="3">
        <v>0.3</v>
      </c>
      <c r="J130" s="167">
        <f t="shared" si="124"/>
        <v>15.2</v>
      </c>
      <c r="K130" s="24">
        <f t="shared" si="120"/>
        <v>0.64516129032257841</v>
      </c>
      <c r="L130" s="7">
        <f t="shared" si="121"/>
        <v>-1.8709677419354835</v>
      </c>
      <c r="M130" s="25">
        <f t="shared" si="122"/>
        <v>2.5161290322580681</v>
      </c>
      <c r="N130" s="114"/>
      <c r="O130" s="114"/>
      <c r="P130" s="114"/>
      <c r="Q130" s="114"/>
    </row>
    <row r="131" spans="1:42" x14ac:dyDescent="0.35">
      <c r="A131" s="51">
        <f t="shared" si="125"/>
        <v>4</v>
      </c>
      <c r="B131" s="9">
        <v>15</v>
      </c>
      <c r="C131" s="10" t="s">
        <v>3</v>
      </c>
      <c r="D131" s="9">
        <v>3</v>
      </c>
      <c r="E131" s="3">
        <v>5.6</v>
      </c>
      <c r="F131" s="3">
        <v>0</v>
      </c>
      <c r="G131" s="16">
        <f t="shared" si="123"/>
        <v>5.6</v>
      </c>
      <c r="H131" s="21">
        <v>4.4000000000000004</v>
      </c>
      <c r="I131" s="3">
        <v>0.2</v>
      </c>
      <c r="J131" s="167">
        <f t="shared" si="124"/>
        <v>4.2</v>
      </c>
      <c r="K131" s="24">
        <f t="shared" si="120"/>
        <v>27.272727272727256</v>
      </c>
      <c r="L131" s="7">
        <f t="shared" si="121"/>
        <v>-4.5454545454545459</v>
      </c>
      <c r="M131" s="25">
        <f t="shared" si="122"/>
        <v>31.818181818181802</v>
      </c>
      <c r="N131" s="114"/>
      <c r="O131" s="114"/>
      <c r="P131" s="114"/>
      <c r="Q131" s="114"/>
    </row>
    <row r="132" spans="1:42" x14ac:dyDescent="0.35">
      <c r="A132" s="51">
        <f t="shared" si="125"/>
        <v>5</v>
      </c>
      <c r="B132" s="9">
        <v>16</v>
      </c>
      <c r="C132" s="10" t="s">
        <v>3</v>
      </c>
      <c r="D132" s="9">
        <v>3</v>
      </c>
      <c r="E132" s="3">
        <v>16.3</v>
      </c>
      <c r="F132" s="3">
        <v>0</v>
      </c>
      <c r="G132" s="16">
        <f t="shared" si="123"/>
        <v>16.3</v>
      </c>
      <c r="H132" s="21">
        <v>17</v>
      </c>
      <c r="I132" s="3">
        <v>1</v>
      </c>
      <c r="J132" s="167">
        <f t="shared" si="124"/>
        <v>16</v>
      </c>
      <c r="K132" s="24">
        <f t="shared" si="120"/>
        <v>-4.1176470588235254</v>
      </c>
      <c r="L132" s="7">
        <f t="shared" si="121"/>
        <v>-5.8823529411764701</v>
      </c>
      <c r="M132" s="25">
        <f t="shared" si="122"/>
        <v>1.7647058823529453</v>
      </c>
      <c r="N132" s="114"/>
      <c r="O132" s="114"/>
      <c r="P132" s="114"/>
      <c r="Q132" s="114"/>
    </row>
    <row r="133" spans="1:42" x14ac:dyDescent="0.35">
      <c r="A133" s="51">
        <f t="shared" si="125"/>
        <v>6</v>
      </c>
      <c r="B133" s="9">
        <v>17</v>
      </c>
      <c r="C133" s="10" t="s">
        <v>3</v>
      </c>
      <c r="D133" s="9">
        <v>3</v>
      </c>
      <c r="E133" s="3">
        <v>9.67</v>
      </c>
      <c r="F133" s="3">
        <v>1.45</v>
      </c>
      <c r="G133" s="16">
        <f t="shared" si="123"/>
        <v>8.2200000000000006</v>
      </c>
      <c r="H133" s="21">
        <v>9.49</v>
      </c>
      <c r="I133" s="3">
        <v>1.82</v>
      </c>
      <c r="J133" s="167">
        <f t="shared" si="124"/>
        <v>7.67</v>
      </c>
      <c r="K133" s="24">
        <f t="shared" si="120"/>
        <v>1.8967334035827157</v>
      </c>
      <c r="L133" s="7">
        <f t="shared" si="121"/>
        <v>-3.8988408851422558</v>
      </c>
      <c r="M133" s="25">
        <f t="shared" si="122"/>
        <v>5.795574288724981</v>
      </c>
      <c r="N133" s="114"/>
      <c r="O133" s="114"/>
      <c r="P133" s="114"/>
      <c r="Q133" s="114"/>
    </row>
    <row r="134" spans="1:42" x14ac:dyDescent="0.35">
      <c r="A134" s="51">
        <f t="shared" si="125"/>
        <v>7</v>
      </c>
      <c r="B134" s="9">
        <v>18</v>
      </c>
      <c r="C134" s="10" t="s">
        <v>3</v>
      </c>
      <c r="D134" s="9">
        <v>3</v>
      </c>
      <c r="E134" s="3">
        <v>7.5</v>
      </c>
      <c r="F134" s="3">
        <v>0.1</v>
      </c>
      <c r="G134" s="16">
        <f t="shared" si="123"/>
        <v>7.4</v>
      </c>
      <c r="H134" s="21">
        <v>7.7</v>
      </c>
      <c r="I134" s="3">
        <v>1.1000000000000001</v>
      </c>
      <c r="J134" s="167">
        <f t="shared" si="124"/>
        <v>6.6</v>
      </c>
      <c r="K134" s="24">
        <f t="shared" si="120"/>
        <v>-2.5974025974025996</v>
      </c>
      <c r="L134" s="7">
        <f t="shared" si="121"/>
        <v>-12.987012987012985</v>
      </c>
      <c r="M134" s="25">
        <f t="shared" si="122"/>
        <v>10.389610389610398</v>
      </c>
      <c r="N134" s="114"/>
      <c r="O134" s="114"/>
      <c r="P134" s="114"/>
      <c r="Q134" s="114"/>
      <c r="R134" s="151">
        <f>R135*2</f>
        <v>23.702913635937019</v>
      </c>
      <c r="S134" s="127">
        <f t="shared" ref="S134" si="126">S135*2</f>
        <v>6.8176368488008743</v>
      </c>
      <c r="T134" s="127">
        <f t="shared" ref="T134" si="127">T135*2</f>
        <v>23.162688007358714</v>
      </c>
      <c r="U134" s="128" t="s">
        <v>114</v>
      </c>
    </row>
    <row r="135" spans="1:42" x14ac:dyDescent="0.35">
      <c r="A135" s="51">
        <f t="shared" si="125"/>
        <v>8</v>
      </c>
      <c r="B135" s="9">
        <v>19</v>
      </c>
      <c r="C135" s="10" t="s">
        <v>3</v>
      </c>
      <c r="D135" s="9">
        <v>3</v>
      </c>
      <c r="E135" s="3">
        <v>13.7</v>
      </c>
      <c r="F135" s="3">
        <v>0</v>
      </c>
      <c r="G135" s="16">
        <f t="shared" si="123"/>
        <v>13.7</v>
      </c>
      <c r="H135" s="21">
        <v>14.8</v>
      </c>
      <c r="I135" s="3">
        <v>0.9</v>
      </c>
      <c r="J135" s="167">
        <f t="shared" si="124"/>
        <v>13.9</v>
      </c>
      <c r="K135" s="24">
        <f t="shared" si="120"/>
        <v>-7.4324324324324413</v>
      </c>
      <c r="L135" s="7">
        <f t="shared" si="121"/>
        <v>-6.0810810810810807</v>
      </c>
      <c r="M135" s="25">
        <f t="shared" si="122"/>
        <v>-1.3513513513513586</v>
      </c>
      <c r="N135" s="114"/>
      <c r="O135" s="114"/>
      <c r="P135" s="114"/>
      <c r="Q135" s="114"/>
      <c r="R135" s="151">
        <f>STDEV(K128:K137)</f>
        <v>11.85145681796851</v>
      </c>
      <c r="S135" s="127">
        <f t="shared" ref="S135" si="128">STDEV(L128:L137)</f>
        <v>3.4088184244004371</v>
      </c>
      <c r="T135" s="127">
        <f t="shared" ref="T135" si="129">STDEV(M128:M137)</f>
        <v>11.581344003679357</v>
      </c>
      <c r="U135" s="128" t="s">
        <v>113</v>
      </c>
    </row>
    <row r="136" spans="1:42" x14ac:dyDescent="0.35">
      <c r="A136" s="51">
        <f t="shared" si="125"/>
        <v>9</v>
      </c>
      <c r="B136" s="9">
        <v>21</v>
      </c>
      <c r="C136" s="10" t="s">
        <v>3</v>
      </c>
      <c r="D136" s="9">
        <v>3</v>
      </c>
      <c r="E136" s="3">
        <v>6</v>
      </c>
      <c r="F136" s="3">
        <v>0</v>
      </c>
      <c r="G136" s="16">
        <f t="shared" si="123"/>
        <v>6</v>
      </c>
      <c r="H136" s="21">
        <v>6.9</v>
      </c>
      <c r="I136" s="3">
        <v>0.4</v>
      </c>
      <c r="J136" s="167">
        <f t="shared" si="124"/>
        <v>6.5</v>
      </c>
      <c r="K136" s="24">
        <f t="shared" si="120"/>
        <v>-13.04347826086957</v>
      </c>
      <c r="L136" s="7">
        <f t="shared" si="121"/>
        <v>-5.7971014492753623</v>
      </c>
      <c r="M136" s="25">
        <f t="shared" si="122"/>
        <v>-7.2463768115942031</v>
      </c>
      <c r="N136" s="170">
        <f>N137*2</f>
        <v>22.895669515546675</v>
      </c>
      <c r="O136" s="159">
        <f t="shared" ref="O136" si="130">O137*2</f>
        <v>6.415129904675382</v>
      </c>
      <c r="P136" s="159">
        <f t="shared" ref="P136" si="131">P137*2</f>
        <v>22.879378929037443</v>
      </c>
      <c r="Q136" s="160" t="s">
        <v>114</v>
      </c>
      <c r="R136" s="151">
        <f>AVERAGE(K128:K137)</f>
        <v>1.2900155171579348</v>
      </c>
      <c r="S136" s="127">
        <f t="shared" ref="S136" si="132">AVERAGE(L128:L137)</f>
        <v>-4.7647731798432167</v>
      </c>
      <c r="T136" s="127">
        <f t="shared" ref="T136" si="133">AVERAGE(M128:M137)</f>
        <v>6.0547886970011557</v>
      </c>
      <c r="U136" s="128" t="s">
        <v>112</v>
      </c>
    </row>
    <row r="137" spans="1:42" x14ac:dyDescent="0.35">
      <c r="A137" s="120">
        <f t="shared" si="125"/>
        <v>10</v>
      </c>
      <c r="B137" s="121">
        <v>23</v>
      </c>
      <c r="C137" s="122" t="s">
        <v>3</v>
      </c>
      <c r="D137" s="121">
        <v>3</v>
      </c>
      <c r="E137" s="123">
        <v>13.2</v>
      </c>
      <c r="F137" s="123">
        <v>0.1</v>
      </c>
      <c r="G137" s="124">
        <f t="shared" si="123"/>
        <v>13.1</v>
      </c>
      <c r="H137" s="125">
        <v>13.7</v>
      </c>
      <c r="I137" s="123">
        <v>0.2</v>
      </c>
      <c r="J137" s="168">
        <f t="shared" si="124"/>
        <v>13.5</v>
      </c>
      <c r="K137" s="126">
        <f t="shared" si="120"/>
        <v>-3.6496350364963508</v>
      </c>
      <c r="L137" s="127">
        <f t="shared" si="121"/>
        <v>-0.72992700729927018</v>
      </c>
      <c r="M137" s="130">
        <f t="shared" si="122"/>
        <v>-2.9197080291970829</v>
      </c>
      <c r="N137" s="170">
        <f>STDEV(K128:K139)</f>
        <v>11.447834757773338</v>
      </c>
      <c r="O137" s="159">
        <f t="shared" ref="O137" si="134">STDEV(L128:L139)</f>
        <v>3.207564952337691</v>
      </c>
      <c r="P137" s="159">
        <f t="shared" ref="P137" si="135">STDEV(M128:M139)</f>
        <v>11.439689464518722</v>
      </c>
      <c r="Q137" s="160" t="s">
        <v>113</v>
      </c>
      <c r="R137" s="151">
        <f>SUM(H128:H137)</f>
        <v>106.59</v>
      </c>
      <c r="S137" s="128"/>
      <c r="T137" s="128"/>
      <c r="U137" s="128" t="s">
        <v>27</v>
      </c>
    </row>
    <row r="138" spans="1:42" s="6" customFormat="1" x14ac:dyDescent="0.35">
      <c r="A138" s="51">
        <f t="shared" si="125"/>
        <v>11</v>
      </c>
      <c r="B138" s="9">
        <v>24</v>
      </c>
      <c r="C138" s="10" t="s">
        <v>3</v>
      </c>
      <c r="D138" s="9">
        <v>3</v>
      </c>
      <c r="E138" s="3">
        <v>8.4</v>
      </c>
      <c r="F138" s="3">
        <v>0.1</v>
      </c>
      <c r="G138" s="16">
        <f t="shared" si="123"/>
        <v>8.3000000000000007</v>
      </c>
      <c r="H138" s="21">
        <v>8.3000000000000007</v>
      </c>
      <c r="I138" s="3">
        <v>0.7</v>
      </c>
      <c r="J138" s="167">
        <f t="shared" si="124"/>
        <v>7.6000000000000005</v>
      </c>
      <c r="K138" s="24">
        <f t="shared" si="120"/>
        <v>1.2048192771084292</v>
      </c>
      <c r="L138" s="7">
        <f t="shared" si="121"/>
        <v>-7.2289156626506017</v>
      </c>
      <c r="M138" s="25">
        <f t="shared" si="122"/>
        <v>8.4337349397590362</v>
      </c>
      <c r="N138" s="170">
        <f>AVERAGE(K128:K139)</f>
        <v>0.1227829584432804</v>
      </c>
      <c r="O138" s="159">
        <f t="shared" ref="O138" si="136">AVERAGE(L128:L139)</f>
        <v>-4.8362118498270723</v>
      </c>
      <c r="P138" s="159">
        <f t="shared" ref="P138" si="137">AVERAGE(M128:M139)</f>
        <v>4.9589948082703579</v>
      </c>
      <c r="Q138" s="160" t="s">
        <v>112</v>
      </c>
      <c r="R138" s="1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</row>
    <row r="139" spans="1:42" x14ac:dyDescent="0.35">
      <c r="A139" s="152">
        <f t="shared" si="125"/>
        <v>12</v>
      </c>
      <c r="B139" s="153">
        <v>30</v>
      </c>
      <c r="C139" s="154" t="s">
        <v>3</v>
      </c>
      <c r="D139" s="153">
        <v>3</v>
      </c>
      <c r="E139" s="155">
        <v>8.3000000000000007</v>
      </c>
      <c r="F139" s="155">
        <v>0.2</v>
      </c>
      <c r="G139" s="156">
        <f t="shared" si="123"/>
        <v>8.1000000000000014</v>
      </c>
      <c r="H139" s="157">
        <v>9.5</v>
      </c>
      <c r="I139" s="155">
        <v>0.5</v>
      </c>
      <c r="J139" s="169">
        <f t="shared" si="124"/>
        <v>9</v>
      </c>
      <c r="K139" s="158">
        <f t="shared" si="120"/>
        <v>-12.631578947368412</v>
      </c>
      <c r="L139" s="159">
        <f t="shared" si="121"/>
        <v>-3.1578947368421053</v>
      </c>
      <c r="M139" s="175">
        <f t="shared" si="122"/>
        <v>-9.4736842105263008</v>
      </c>
      <c r="N139" s="170">
        <f>SUM(H128:H139)</f>
        <v>124.39</v>
      </c>
      <c r="O139" s="160"/>
      <c r="P139" s="160"/>
      <c r="Q139" s="160" t="s">
        <v>27</v>
      </c>
    </row>
    <row r="140" spans="1:42" x14ac:dyDescent="0.35">
      <c r="A140" s="51">
        <f t="shared" si="125"/>
        <v>13</v>
      </c>
      <c r="B140" s="9">
        <v>34</v>
      </c>
      <c r="C140" s="13" t="s">
        <v>3</v>
      </c>
      <c r="D140" s="9">
        <v>3</v>
      </c>
      <c r="E140" s="3">
        <v>16.100000000000001</v>
      </c>
      <c r="F140" s="3">
        <v>0.2</v>
      </c>
      <c r="G140" s="16">
        <f t="shared" si="123"/>
        <v>15.900000000000002</v>
      </c>
      <c r="H140" s="21">
        <v>17.7</v>
      </c>
      <c r="I140" s="3">
        <v>1</v>
      </c>
      <c r="J140" s="167">
        <f t="shared" si="124"/>
        <v>16.7</v>
      </c>
      <c r="K140" s="24">
        <f t="shared" si="120"/>
        <v>-9.0395480225988596</v>
      </c>
      <c r="L140" s="7">
        <f t="shared" si="121"/>
        <v>-4.519774011299436</v>
      </c>
      <c r="M140" s="25">
        <f t="shared" si="122"/>
        <v>-4.5197740112994191</v>
      </c>
      <c r="N140" s="114"/>
      <c r="O140" s="114"/>
      <c r="P140" s="114"/>
      <c r="Q140" s="114"/>
    </row>
    <row r="141" spans="1:42" x14ac:dyDescent="0.35">
      <c r="A141" s="51">
        <f t="shared" si="125"/>
        <v>14</v>
      </c>
      <c r="B141" s="9">
        <v>50</v>
      </c>
      <c r="C141" s="13" t="s">
        <v>4</v>
      </c>
      <c r="D141" s="17">
        <v>3</v>
      </c>
      <c r="E141" s="8">
        <v>16.190000000000001</v>
      </c>
      <c r="F141" s="8">
        <v>0.88</v>
      </c>
      <c r="G141" s="18">
        <f t="shared" si="123"/>
        <v>15.31</v>
      </c>
      <c r="H141" s="23">
        <v>17.29</v>
      </c>
      <c r="I141" s="8">
        <v>1.17</v>
      </c>
      <c r="J141" s="167">
        <f t="shared" si="124"/>
        <v>16.119999999999997</v>
      </c>
      <c r="K141" s="24">
        <f t="shared" si="120"/>
        <v>-6.3620589936379286</v>
      </c>
      <c r="L141" s="7">
        <f t="shared" si="121"/>
        <v>-1.6772700983227296</v>
      </c>
      <c r="M141" s="25">
        <f t="shared" si="122"/>
        <v>-4.6847888953151937</v>
      </c>
      <c r="N141" s="114"/>
      <c r="O141" s="114"/>
      <c r="P141" s="114"/>
      <c r="Q141" s="114"/>
    </row>
    <row r="142" spans="1:42" x14ac:dyDescent="0.35">
      <c r="A142" s="51">
        <f t="shared" si="125"/>
        <v>15</v>
      </c>
      <c r="B142" s="9">
        <v>54</v>
      </c>
      <c r="C142" s="13" t="s">
        <v>4</v>
      </c>
      <c r="D142" s="9">
        <v>3</v>
      </c>
      <c r="E142" s="3">
        <v>13.57</v>
      </c>
      <c r="F142" s="3">
        <v>0</v>
      </c>
      <c r="G142" s="16">
        <f t="shared" si="123"/>
        <v>13.57</v>
      </c>
      <c r="H142" s="21">
        <v>15.24</v>
      </c>
      <c r="I142" s="3">
        <v>0</v>
      </c>
      <c r="J142" s="167">
        <f t="shared" si="124"/>
        <v>15.24</v>
      </c>
      <c r="K142" s="24">
        <f t="shared" si="120"/>
        <v>-10.958005249343831</v>
      </c>
      <c r="L142" s="7">
        <f t="shared" si="121"/>
        <v>0</v>
      </c>
      <c r="M142" s="25">
        <f t="shared" si="122"/>
        <v>-10.958005249343831</v>
      </c>
      <c r="N142" s="114"/>
      <c r="O142" s="114"/>
      <c r="P142" s="114"/>
      <c r="Q142" s="114"/>
    </row>
    <row r="143" spans="1:42" x14ac:dyDescent="0.35">
      <c r="A143" s="51">
        <f t="shared" si="125"/>
        <v>16</v>
      </c>
      <c r="B143" s="9">
        <v>59</v>
      </c>
      <c r="C143" s="13" t="s">
        <v>4</v>
      </c>
      <c r="D143" s="9">
        <v>3</v>
      </c>
      <c r="E143" s="3">
        <v>15.06</v>
      </c>
      <c r="F143" s="3">
        <v>0</v>
      </c>
      <c r="G143" s="16">
        <f t="shared" si="123"/>
        <v>15.06</v>
      </c>
      <c r="H143" s="21">
        <v>16.3</v>
      </c>
      <c r="I143" s="3">
        <v>0.33</v>
      </c>
      <c r="J143" s="167">
        <f t="shared" si="124"/>
        <v>15.97</v>
      </c>
      <c r="K143" s="24">
        <f t="shared" si="120"/>
        <v>-7.6073619631901845</v>
      </c>
      <c r="L143" s="7">
        <f t="shared" si="121"/>
        <v>-2.0245398773006138</v>
      </c>
      <c r="M143" s="25">
        <f t="shared" si="122"/>
        <v>-5.5828220858895712</v>
      </c>
      <c r="N143" s="114"/>
      <c r="O143" s="114"/>
      <c r="P143" s="114"/>
      <c r="Q143" s="114"/>
    </row>
    <row r="144" spans="1:42" x14ac:dyDescent="0.35">
      <c r="A144" s="51">
        <f t="shared" si="125"/>
        <v>17</v>
      </c>
      <c r="B144" s="9">
        <v>61</v>
      </c>
      <c r="C144" s="13" t="s">
        <v>4</v>
      </c>
      <c r="D144" s="9">
        <v>3</v>
      </c>
      <c r="E144" s="3">
        <v>8.89</v>
      </c>
      <c r="F144" s="3">
        <v>0.09</v>
      </c>
      <c r="G144" s="16">
        <f t="shared" si="123"/>
        <v>8.8000000000000007</v>
      </c>
      <c r="H144" s="21">
        <v>8.41</v>
      </c>
      <c r="I144" s="3">
        <v>7.0000000000000007E-2</v>
      </c>
      <c r="J144" s="167">
        <f t="shared" si="124"/>
        <v>8.34</v>
      </c>
      <c r="K144" s="24">
        <f t="shared" si="120"/>
        <v>5.7074910820451894</v>
      </c>
      <c r="L144" s="7">
        <f t="shared" si="121"/>
        <v>0.23781212841854923</v>
      </c>
      <c r="M144" s="25">
        <f t="shared" si="122"/>
        <v>5.4696789536266452</v>
      </c>
      <c r="N144" s="114"/>
      <c r="O144" s="114"/>
      <c r="P144" s="114"/>
      <c r="Q144" s="114"/>
      <c r="R144" s="127">
        <f>R145*2</f>
        <v>11.998588022585</v>
      </c>
      <c r="S144" s="127">
        <f t="shared" ref="S144" si="138">S145*2</f>
        <v>4.9669533492885547</v>
      </c>
      <c r="T144" s="127">
        <f t="shared" ref="T144" si="139">T145*2</f>
        <v>13.889950825888794</v>
      </c>
      <c r="U144" s="128" t="s">
        <v>114</v>
      </c>
    </row>
    <row r="145" spans="1:21" x14ac:dyDescent="0.35">
      <c r="A145" s="51">
        <f t="shared" si="125"/>
        <v>18</v>
      </c>
      <c r="B145" s="9">
        <v>68</v>
      </c>
      <c r="C145" s="13" t="s">
        <v>4</v>
      </c>
      <c r="D145" s="9">
        <v>3</v>
      </c>
      <c r="E145" s="3">
        <v>7.27</v>
      </c>
      <c r="F145" s="3">
        <v>7.0000000000000007E-2</v>
      </c>
      <c r="G145" s="16">
        <f t="shared" si="123"/>
        <v>7.1999999999999993</v>
      </c>
      <c r="H145" s="21">
        <v>7.92</v>
      </c>
      <c r="I145" s="3">
        <v>0.34</v>
      </c>
      <c r="J145" s="167">
        <f t="shared" si="124"/>
        <v>7.58</v>
      </c>
      <c r="K145" s="24">
        <f t="shared" si="120"/>
        <v>-8.2070707070707112</v>
      </c>
      <c r="L145" s="7">
        <f t="shared" si="121"/>
        <v>-3.4090909090909096</v>
      </c>
      <c r="M145" s="25">
        <f t="shared" si="122"/>
        <v>-4.7979797979798082</v>
      </c>
      <c r="N145" s="114"/>
      <c r="O145" s="114"/>
      <c r="P145" s="114"/>
      <c r="Q145" s="114"/>
      <c r="R145" s="127">
        <f>STDEV(K138:K147)</f>
        <v>5.9992940112925002</v>
      </c>
      <c r="S145" s="127">
        <f t="shared" ref="S145" si="140">STDEV(L138:L147)</f>
        <v>2.4834766746442773</v>
      </c>
      <c r="T145" s="127">
        <f t="shared" ref="T145" si="141">STDEV(M138:M147)</f>
        <v>6.9449754129443972</v>
      </c>
      <c r="U145" s="128" t="s">
        <v>113</v>
      </c>
    </row>
    <row r="146" spans="1:21" x14ac:dyDescent="0.35">
      <c r="A146" s="51">
        <f t="shared" si="125"/>
        <v>19</v>
      </c>
      <c r="B146" s="9">
        <v>69</v>
      </c>
      <c r="C146" s="13" t="s">
        <v>4</v>
      </c>
      <c r="D146" s="9">
        <v>3</v>
      </c>
      <c r="E146" s="3">
        <v>7.3</v>
      </c>
      <c r="F146" s="3">
        <v>0</v>
      </c>
      <c r="G146" s="16">
        <f t="shared" si="123"/>
        <v>7.3</v>
      </c>
      <c r="H146" s="21">
        <v>7.28</v>
      </c>
      <c r="I146" s="3">
        <v>0.37</v>
      </c>
      <c r="J146" s="167">
        <f t="shared" si="124"/>
        <v>6.91</v>
      </c>
      <c r="K146" s="24">
        <f t="shared" si="120"/>
        <v>0.27472527472526886</v>
      </c>
      <c r="L146" s="7">
        <f t="shared" si="121"/>
        <v>-5.0824175824175821</v>
      </c>
      <c r="M146" s="25">
        <f t="shared" si="122"/>
        <v>5.3571428571428523</v>
      </c>
      <c r="N146" s="114"/>
      <c r="O146" s="114"/>
      <c r="P146" s="114"/>
      <c r="Q146" s="114"/>
      <c r="R146" s="129">
        <f>AVERAGE(K138:K147)</f>
        <v>-5.6953352197828915</v>
      </c>
      <c r="S146" s="127">
        <f t="shared" ref="S146" si="142">AVERAGE(L138:L147)</f>
        <v>-2.675479461216637</v>
      </c>
      <c r="T146" s="127">
        <f t="shared" ref="T146" si="143">AVERAGE(M138:M147)</f>
        <v>-3.0198557585662509</v>
      </c>
      <c r="U146" s="128" t="s">
        <v>112</v>
      </c>
    </row>
    <row r="147" spans="1:21" x14ac:dyDescent="0.35">
      <c r="A147" s="120">
        <f t="shared" si="125"/>
        <v>20</v>
      </c>
      <c r="B147" s="121">
        <v>70</v>
      </c>
      <c r="C147" s="122" t="s">
        <v>4</v>
      </c>
      <c r="D147" s="121">
        <v>3</v>
      </c>
      <c r="E147" s="123">
        <v>8.4499999999999993</v>
      </c>
      <c r="F147" s="123">
        <v>0.08</v>
      </c>
      <c r="G147" s="124">
        <f t="shared" si="123"/>
        <v>8.3699999999999992</v>
      </c>
      <c r="H147" s="125">
        <v>9.32</v>
      </c>
      <c r="I147" s="123">
        <v>7.0000000000000007E-2</v>
      </c>
      <c r="J147" s="168">
        <f t="shared" si="124"/>
        <v>9.25</v>
      </c>
      <c r="K147" s="126">
        <f t="shared" si="120"/>
        <v>-9.3347639484978657</v>
      </c>
      <c r="L147" s="127">
        <f t="shared" si="121"/>
        <v>0.10729613733905573</v>
      </c>
      <c r="M147" s="130">
        <f t="shared" si="122"/>
        <v>-9.4420600858369177</v>
      </c>
      <c r="N147" s="114"/>
      <c r="O147" s="114"/>
      <c r="P147" s="114"/>
      <c r="Q147" s="114"/>
      <c r="R147" s="127">
        <f>SUM(H138:H147)</f>
        <v>117.25999999999999</v>
      </c>
      <c r="S147" s="128"/>
      <c r="T147" s="128"/>
      <c r="U147" s="128" t="s">
        <v>27</v>
      </c>
    </row>
    <row r="148" spans="1:21" x14ac:dyDescent="0.35">
      <c r="A148" s="51">
        <f t="shared" si="125"/>
        <v>21</v>
      </c>
      <c r="B148" s="9">
        <v>71</v>
      </c>
      <c r="C148" s="13" t="s">
        <v>4</v>
      </c>
      <c r="D148" s="9">
        <v>3</v>
      </c>
      <c r="E148" s="3">
        <v>7.01</v>
      </c>
      <c r="F148" s="3">
        <v>0</v>
      </c>
      <c r="G148" s="16">
        <f t="shared" si="123"/>
        <v>7.01</v>
      </c>
      <c r="H148" s="21">
        <v>6.68</v>
      </c>
      <c r="I148" s="3">
        <v>0.32</v>
      </c>
      <c r="J148" s="167">
        <f t="shared" si="124"/>
        <v>6.3599999999999994</v>
      </c>
      <c r="K148" s="24">
        <f t="shared" si="120"/>
        <v>4.9401197604790434</v>
      </c>
      <c r="L148" s="7">
        <f t="shared" si="121"/>
        <v>-4.7904191616766472</v>
      </c>
      <c r="M148" s="25">
        <f t="shared" si="122"/>
        <v>9.730538922155695</v>
      </c>
      <c r="N148" s="170">
        <f>N149*2</f>
        <v>11.612095437841287</v>
      </c>
      <c r="O148" s="159">
        <f t="shared" ref="O148" si="144">O149*2</f>
        <v>5.4991990235350805</v>
      </c>
      <c r="P148" s="159">
        <f t="shared" ref="P148" si="145">P149*2</f>
        <v>12.726786453399491</v>
      </c>
      <c r="Q148" s="160" t="s">
        <v>114</v>
      </c>
    </row>
    <row r="149" spans="1:21" x14ac:dyDescent="0.35">
      <c r="A149" s="51">
        <f t="shared" si="125"/>
        <v>22</v>
      </c>
      <c r="B149" s="9">
        <v>73</v>
      </c>
      <c r="C149" s="13" t="s">
        <v>5</v>
      </c>
      <c r="D149" s="9">
        <v>3</v>
      </c>
      <c r="E149" s="3">
        <v>16.68</v>
      </c>
      <c r="F149" s="3">
        <v>0.33</v>
      </c>
      <c r="G149" s="16">
        <f t="shared" si="123"/>
        <v>16.350000000000001</v>
      </c>
      <c r="H149" s="21">
        <v>18.329999999999998</v>
      </c>
      <c r="I149" s="3">
        <v>1.58</v>
      </c>
      <c r="J149" s="167">
        <f t="shared" si="124"/>
        <v>16.75</v>
      </c>
      <c r="K149" s="24">
        <f t="shared" si="120"/>
        <v>-9.0016366612111227</v>
      </c>
      <c r="L149" s="7">
        <f t="shared" si="121"/>
        <v>-6.8194217130387358</v>
      </c>
      <c r="M149" s="25">
        <f t="shared" si="122"/>
        <v>-2.1822149481723874</v>
      </c>
      <c r="N149" s="170">
        <f>STDEV(K140:K151)</f>
        <v>5.8060477189206434</v>
      </c>
      <c r="O149" s="159">
        <f t="shared" ref="O149" si="146">STDEV(L140:L151)</f>
        <v>2.7495995117675402</v>
      </c>
      <c r="P149" s="159">
        <f t="shared" ref="P149" si="147">STDEV(M140:M151)</f>
        <v>6.3633932266997455</v>
      </c>
      <c r="Q149" s="160" t="s">
        <v>113</v>
      </c>
    </row>
    <row r="150" spans="1:21" x14ac:dyDescent="0.35">
      <c r="A150" s="51">
        <f t="shared" si="125"/>
        <v>23</v>
      </c>
      <c r="B150" s="9">
        <v>76</v>
      </c>
      <c r="C150" s="13" t="s">
        <v>5</v>
      </c>
      <c r="D150" s="9">
        <v>3</v>
      </c>
      <c r="E150" s="3">
        <v>12.38</v>
      </c>
      <c r="F150" s="3">
        <v>1.24</v>
      </c>
      <c r="G150" s="16">
        <f t="shared" si="123"/>
        <v>11.14</v>
      </c>
      <c r="H150" s="21">
        <v>13.65</v>
      </c>
      <c r="I150" s="3">
        <v>2.2599999999999998</v>
      </c>
      <c r="J150" s="167">
        <f t="shared" si="124"/>
        <v>11.39</v>
      </c>
      <c r="K150" s="24">
        <f t="shared" si="120"/>
        <v>-9.3040293040292994</v>
      </c>
      <c r="L150" s="7">
        <f t="shared" si="121"/>
        <v>-7.4725274725274708</v>
      </c>
      <c r="M150" s="25">
        <f t="shared" si="122"/>
        <v>-1.8315018315018317</v>
      </c>
      <c r="N150" s="176">
        <f>AVERAGE(K140:K151)</f>
        <v>-5.1264008873617337</v>
      </c>
      <c r="O150" s="159">
        <f t="shared" ref="O150" si="148">AVERAGE(L140:L151)</f>
        <v>-3.4572581638950557</v>
      </c>
      <c r="P150" s="159">
        <f t="shared" ref="P150" si="149">AVERAGE(M140:M151)</f>
        <v>-1.6691427234666767</v>
      </c>
      <c r="Q150" s="160" t="s">
        <v>112</v>
      </c>
    </row>
    <row r="151" spans="1:21" x14ac:dyDescent="0.35">
      <c r="A151" s="152">
        <f t="shared" si="125"/>
        <v>24</v>
      </c>
      <c r="B151" s="153">
        <v>92</v>
      </c>
      <c r="C151" s="154" t="s">
        <v>5</v>
      </c>
      <c r="D151" s="153">
        <v>3</v>
      </c>
      <c r="E151" s="155">
        <v>14.84</v>
      </c>
      <c r="F151" s="155">
        <v>1.19</v>
      </c>
      <c r="G151" s="156">
        <f t="shared" si="123"/>
        <v>13.65</v>
      </c>
      <c r="H151" s="157">
        <v>15.24</v>
      </c>
      <c r="I151" s="155">
        <v>2.11</v>
      </c>
      <c r="J151" s="169">
        <f t="shared" si="124"/>
        <v>13.13</v>
      </c>
      <c r="K151" s="158">
        <f t="shared" si="120"/>
        <v>-2.624671916010501</v>
      </c>
      <c r="L151" s="159">
        <f t="shared" si="121"/>
        <v>-6.0367454068241466</v>
      </c>
      <c r="M151" s="175">
        <f t="shared" si="122"/>
        <v>3.4120734908136456</v>
      </c>
      <c r="N151" s="170">
        <f>SUM(H140:H151)</f>
        <v>153.36000000000001</v>
      </c>
      <c r="O151" s="160"/>
      <c r="P151" s="160"/>
      <c r="Q151" s="160" t="s">
        <v>27</v>
      </c>
    </row>
    <row r="152" spans="1:21" x14ac:dyDescent="0.35">
      <c r="A152" s="51">
        <f t="shared" si="125"/>
        <v>25</v>
      </c>
      <c r="B152" s="9">
        <v>96</v>
      </c>
      <c r="C152" s="13" t="s">
        <v>5</v>
      </c>
      <c r="D152" s="9">
        <v>3</v>
      </c>
      <c r="E152" s="3">
        <v>7.56</v>
      </c>
      <c r="F152" s="3">
        <v>0.38</v>
      </c>
      <c r="G152" s="16">
        <f t="shared" si="123"/>
        <v>7.18</v>
      </c>
      <c r="H152" s="21">
        <v>7.24</v>
      </c>
      <c r="I152" s="3">
        <v>0.41</v>
      </c>
      <c r="J152" s="167">
        <f t="shared" si="124"/>
        <v>6.83</v>
      </c>
      <c r="K152" s="24">
        <f t="shared" si="120"/>
        <v>4.4198895027624223</v>
      </c>
      <c r="L152" s="7">
        <f t="shared" si="121"/>
        <v>-0.41436464088397745</v>
      </c>
      <c r="M152" s="25">
        <f t="shared" si="122"/>
        <v>4.8342541436464037</v>
      </c>
      <c r="N152" s="114"/>
      <c r="O152" s="114"/>
      <c r="P152" s="114"/>
      <c r="Q152" s="114"/>
    </row>
    <row r="153" spans="1:21" x14ac:dyDescent="0.35">
      <c r="A153" s="51">
        <f t="shared" si="125"/>
        <v>26</v>
      </c>
      <c r="B153" s="11">
        <v>97</v>
      </c>
      <c r="C153" s="12" t="s">
        <v>6</v>
      </c>
      <c r="D153" s="11">
        <v>3</v>
      </c>
      <c r="E153" s="5">
        <v>15.84</v>
      </c>
      <c r="F153" s="5">
        <v>0.32</v>
      </c>
      <c r="G153" s="16">
        <f t="shared" si="123"/>
        <v>15.52</v>
      </c>
      <c r="H153" s="22">
        <v>17.41</v>
      </c>
      <c r="I153" s="5">
        <v>0.39</v>
      </c>
      <c r="J153" s="167">
        <f t="shared" si="124"/>
        <v>17.02</v>
      </c>
      <c r="K153" s="24">
        <f t="shared" si="120"/>
        <v>-9.0178058587018963</v>
      </c>
      <c r="L153" s="7">
        <f t="shared" si="121"/>
        <v>-0.40206777713957498</v>
      </c>
      <c r="M153" s="25">
        <f t="shared" si="122"/>
        <v>-8.6157380815623199</v>
      </c>
      <c r="N153" s="114"/>
      <c r="O153" s="114"/>
      <c r="P153" s="114"/>
      <c r="Q153" s="114"/>
      <c r="R153" s="6"/>
    </row>
    <row r="154" spans="1:21" x14ac:dyDescent="0.35">
      <c r="A154" s="51">
        <f t="shared" si="125"/>
        <v>27</v>
      </c>
      <c r="B154" s="9">
        <v>100</v>
      </c>
      <c r="C154" s="13" t="s">
        <v>6</v>
      </c>
      <c r="D154" s="9">
        <v>3</v>
      </c>
      <c r="E154" s="3">
        <v>11.47</v>
      </c>
      <c r="F154" s="3">
        <v>0.23</v>
      </c>
      <c r="G154" s="16">
        <f t="shared" si="123"/>
        <v>11.24</v>
      </c>
      <c r="H154" s="21">
        <v>10.73</v>
      </c>
      <c r="I154" s="3">
        <v>0.23</v>
      </c>
      <c r="J154" s="167">
        <f t="shared" si="124"/>
        <v>10.5</v>
      </c>
      <c r="K154" s="24">
        <f t="shared" si="120"/>
        <v>6.8965517241379324</v>
      </c>
      <c r="L154" s="7">
        <f t="shared" si="121"/>
        <v>0</v>
      </c>
      <c r="M154" s="25">
        <f t="shared" si="122"/>
        <v>6.8965517241379324</v>
      </c>
      <c r="N154" s="114"/>
      <c r="O154" s="114"/>
      <c r="P154" s="114"/>
      <c r="Q154" s="114"/>
      <c r="R154" s="127">
        <f>R155*2</f>
        <v>13.378679717736485</v>
      </c>
      <c r="S154" s="127">
        <f t="shared" ref="S154" si="150">S155*2</f>
        <v>7.7618797027004831</v>
      </c>
      <c r="T154" s="127">
        <f t="shared" ref="T154" si="151">T155*2</f>
        <v>12.775810449959327</v>
      </c>
      <c r="U154" s="128" t="s">
        <v>114</v>
      </c>
    </row>
    <row r="155" spans="1:21" x14ac:dyDescent="0.35">
      <c r="A155" s="51">
        <f t="shared" si="125"/>
        <v>28</v>
      </c>
      <c r="B155" s="9">
        <v>106</v>
      </c>
      <c r="C155" s="13" t="s">
        <v>6</v>
      </c>
      <c r="D155" s="9">
        <v>3</v>
      </c>
      <c r="E155" s="3">
        <v>19.71</v>
      </c>
      <c r="F155" s="3">
        <v>1.18</v>
      </c>
      <c r="G155" s="16">
        <f t="shared" si="123"/>
        <v>18.53</v>
      </c>
      <c r="H155" s="21">
        <v>18.75</v>
      </c>
      <c r="I155" s="3">
        <v>0.7</v>
      </c>
      <c r="J155" s="167">
        <f t="shared" si="124"/>
        <v>18.05</v>
      </c>
      <c r="K155" s="24">
        <f t="shared" si="120"/>
        <v>5.1200000000000045</v>
      </c>
      <c r="L155" s="7">
        <f t="shared" si="121"/>
        <v>2.5599999999999996</v>
      </c>
      <c r="M155" s="25">
        <f t="shared" si="122"/>
        <v>2.5600000000000023</v>
      </c>
      <c r="N155" s="114"/>
      <c r="O155" s="114"/>
      <c r="P155" s="114"/>
      <c r="Q155" s="114"/>
      <c r="R155" s="127">
        <f>STDEV(K148:K157)</f>
        <v>6.6893398588682427</v>
      </c>
      <c r="S155" s="127">
        <f t="shared" ref="S155" si="152">STDEV(L148:L157)</f>
        <v>3.8809398513502416</v>
      </c>
      <c r="T155" s="127">
        <f t="shared" ref="T155" si="153">STDEV(M148:M157)</f>
        <v>6.3879052249796633</v>
      </c>
      <c r="U155" s="128" t="s">
        <v>113</v>
      </c>
    </row>
    <row r="156" spans="1:21" x14ac:dyDescent="0.35">
      <c r="A156" s="51">
        <f t="shared" si="125"/>
        <v>29</v>
      </c>
      <c r="B156" s="9">
        <v>109</v>
      </c>
      <c r="C156" s="13" t="s">
        <v>6</v>
      </c>
      <c r="D156" s="9">
        <v>3</v>
      </c>
      <c r="E156" s="3">
        <v>13.26</v>
      </c>
      <c r="F156" s="3">
        <v>1.99</v>
      </c>
      <c r="G156" s="16">
        <f t="shared" si="123"/>
        <v>11.27</v>
      </c>
      <c r="H156" s="21">
        <v>13.46</v>
      </c>
      <c r="I156" s="3">
        <v>1.78</v>
      </c>
      <c r="J156" s="167">
        <f t="shared" si="124"/>
        <v>11.680000000000001</v>
      </c>
      <c r="K156" s="24">
        <f t="shared" si="120"/>
        <v>-1.4858841010401267</v>
      </c>
      <c r="L156" s="7">
        <f t="shared" si="121"/>
        <v>1.5601783060921244</v>
      </c>
      <c r="M156" s="25">
        <f t="shared" si="122"/>
        <v>-3.0460624071322577</v>
      </c>
      <c r="N156" s="114"/>
      <c r="O156" s="114"/>
      <c r="P156" s="114"/>
      <c r="Q156" s="114"/>
      <c r="R156" s="127">
        <f>AVERAGE(K148:K157)</f>
        <v>-1.76929348339091</v>
      </c>
      <c r="S156" s="127">
        <f t="shared" ref="S156" si="154">AVERAGE(L148:L157)</f>
        <v>-1.9844924516244737</v>
      </c>
      <c r="T156" s="127">
        <f t="shared" ref="T156" si="155">AVERAGE(M148:M157)</f>
        <v>0.21519896823356283</v>
      </c>
      <c r="U156" s="128" t="s">
        <v>112</v>
      </c>
    </row>
    <row r="157" spans="1:21" x14ac:dyDescent="0.35">
      <c r="A157" s="120">
        <f t="shared" si="125"/>
        <v>30</v>
      </c>
      <c r="B157" s="121">
        <v>111</v>
      </c>
      <c r="C157" s="122" t="s">
        <v>6</v>
      </c>
      <c r="D157" s="121">
        <v>3</v>
      </c>
      <c r="E157" s="123">
        <v>15</v>
      </c>
      <c r="F157" s="123">
        <v>0.45</v>
      </c>
      <c r="G157" s="124">
        <f t="shared" si="123"/>
        <v>14.55</v>
      </c>
      <c r="H157" s="125">
        <v>16.239999999999998</v>
      </c>
      <c r="I157" s="123">
        <v>0.13</v>
      </c>
      <c r="J157" s="168">
        <f t="shared" si="124"/>
        <v>16.11</v>
      </c>
      <c r="K157" s="126">
        <f t="shared" si="120"/>
        <v>-7.635467980295557</v>
      </c>
      <c r="L157" s="127">
        <f t="shared" si="121"/>
        <v>1.9704433497536948</v>
      </c>
      <c r="M157" s="130">
        <f t="shared" si="122"/>
        <v>-9.6059113300492527</v>
      </c>
      <c r="N157" s="114"/>
      <c r="O157" s="114"/>
      <c r="P157" s="114"/>
      <c r="Q157" s="114"/>
      <c r="R157" s="127">
        <f>SUM(H148:H157)</f>
        <v>137.73000000000002</v>
      </c>
      <c r="S157" s="128"/>
      <c r="T157" s="128"/>
      <c r="U157" s="128" t="s">
        <v>27</v>
      </c>
    </row>
    <row r="158" spans="1:21" x14ac:dyDescent="0.35">
      <c r="A158" s="51">
        <f t="shared" si="125"/>
        <v>31</v>
      </c>
      <c r="B158" s="9">
        <v>114</v>
      </c>
      <c r="C158" s="13" t="s">
        <v>6</v>
      </c>
      <c r="D158" s="9">
        <v>3</v>
      </c>
      <c r="E158" s="3">
        <v>6.94</v>
      </c>
      <c r="F158" s="3">
        <v>0.28000000000000003</v>
      </c>
      <c r="G158" s="16">
        <f t="shared" si="123"/>
        <v>6.66</v>
      </c>
      <c r="H158" s="21">
        <v>7.19</v>
      </c>
      <c r="I158" s="3">
        <v>0.64</v>
      </c>
      <c r="J158" s="167">
        <f t="shared" si="124"/>
        <v>6.5500000000000007</v>
      </c>
      <c r="K158" s="24">
        <f t="shared" si="120"/>
        <v>-3.4770514603616132</v>
      </c>
      <c r="L158" s="7">
        <f t="shared" si="121"/>
        <v>-5.006954102920723</v>
      </c>
      <c r="M158" s="25">
        <f t="shared" si="122"/>
        <v>1.529902642559102</v>
      </c>
      <c r="N158" s="114"/>
      <c r="O158" s="114"/>
      <c r="P158" s="114"/>
      <c r="Q158" s="114"/>
    </row>
    <row r="159" spans="1:21" x14ac:dyDescent="0.35">
      <c r="A159" s="51">
        <f t="shared" si="125"/>
        <v>32</v>
      </c>
      <c r="B159" s="9">
        <v>116</v>
      </c>
      <c r="C159" s="13" t="s">
        <v>6</v>
      </c>
      <c r="D159" s="9">
        <v>3</v>
      </c>
      <c r="E159" s="3">
        <v>16.97</v>
      </c>
      <c r="F159" s="3">
        <v>1.02</v>
      </c>
      <c r="G159" s="16">
        <f t="shared" si="123"/>
        <v>15.95</v>
      </c>
      <c r="H159" s="21">
        <v>16.73</v>
      </c>
      <c r="I159" s="3">
        <v>1.67</v>
      </c>
      <c r="J159" s="167">
        <f t="shared" si="124"/>
        <v>15.06</v>
      </c>
      <c r="K159" s="24">
        <f t="shared" ref="K159:K175" si="156">(E159-H159)/H159*100</f>
        <v>1.4345487148834335</v>
      </c>
      <c r="L159" s="7">
        <f t="shared" ref="L159:L175" si="157">(F159-I159)/H159*100</f>
        <v>-3.8852361028093236</v>
      </c>
      <c r="M159" s="25">
        <f t="shared" ref="M159:M175" si="158">(G159-J159)/H159*100</f>
        <v>5.31978481769276</v>
      </c>
      <c r="N159" s="114"/>
      <c r="O159" s="114"/>
      <c r="P159" s="114"/>
      <c r="Q159" s="114"/>
    </row>
    <row r="160" spans="1:21" x14ac:dyDescent="0.35">
      <c r="A160" s="51">
        <f t="shared" si="125"/>
        <v>33</v>
      </c>
      <c r="B160" s="9">
        <v>124</v>
      </c>
      <c r="C160" s="13" t="s">
        <v>6</v>
      </c>
      <c r="D160" s="9">
        <v>3</v>
      </c>
      <c r="E160" s="3">
        <v>15.67</v>
      </c>
      <c r="F160" s="3">
        <v>0.16</v>
      </c>
      <c r="G160" s="16">
        <f t="shared" si="123"/>
        <v>15.51</v>
      </c>
      <c r="H160" s="21">
        <v>16.420000000000002</v>
      </c>
      <c r="I160" s="3">
        <v>0.37</v>
      </c>
      <c r="J160" s="167">
        <f t="shared" si="124"/>
        <v>16.05</v>
      </c>
      <c r="K160" s="24">
        <f t="shared" si="156"/>
        <v>-4.5676004872107292</v>
      </c>
      <c r="L160" s="7">
        <f t="shared" si="157"/>
        <v>-1.278928136419001</v>
      </c>
      <c r="M160" s="25">
        <f t="shared" si="158"/>
        <v>-3.2886723507917228</v>
      </c>
      <c r="N160" s="170">
        <f>N161*2</f>
        <v>9.9493009037476519</v>
      </c>
      <c r="O160" s="159">
        <f t="shared" ref="O160" si="159">O161*2</f>
        <v>4.3860101828971558</v>
      </c>
      <c r="P160" s="159">
        <f t="shared" ref="P160" si="160">P161*2</f>
        <v>10.48085307492066</v>
      </c>
      <c r="Q160" s="160" t="s">
        <v>114</v>
      </c>
    </row>
    <row r="161" spans="1:42" x14ac:dyDescent="0.35">
      <c r="A161" s="51">
        <f t="shared" si="125"/>
        <v>34</v>
      </c>
      <c r="B161" s="9">
        <v>131</v>
      </c>
      <c r="C161" s="13" t="s">
        <v>7</v>
      </c>
      <c r="D161" s="9">
        <v>3</v>
      </c>
      <c r="E161" s="3">
        <v>9.2200000000000006</v>
      </c>
      <c r="F161" s="3">
        <v>0.46</v>
      </c>
      <c r="G161" s="16">
        <f t="shared" si="123"/>
        <v>8.76</v>
      </c>
      <c r="H161" s="21">
        <v>9.61</v>
      </c>
      <c r="I161" s="3">
        <v>0.52</v>
      </c>
      <c r="J161" s="167">
        <f t="shared" si="124"/>
        <v>9.09</v>
      </c>
      <c r="K161" s="24">
        <f t="shared" si="156"/>
        <v>-4.0582726326742851</v>
      </c>
      <c r="L161" s="7">
        <f t="shared" si="157"/>
        <v>-0.62434963579604574</v>
      </c>
      <c r="M161" s="25">
        <f t="shared" si="158"/>
        <v>-3.4339229968782528</v>
      </c>
      <c r="N161" s="170">
        <f>STDEV(K152:K163)</f>
        <v>4.9746504518738259</v>
      </c>
      <c r="O161" s="159">
        <f t="shared" ref="O161" si="161">STDEV(L152:L163)</f>
        <v>2.1930050914485779</v>
      </c>
      <c r="P161" s="159">
        <f t="shared" ref="P161" si="162">STDEV(M152:M163)</f>
        <v>5.2404265374603298</v>
      </c>
      <c r="Q161" s="160" t="s">
        <v>113</v>
      </c>
    </row>
    <row r="162" spans="1:42" x14ac:dyDescent="0.35">
      <c r="A162" s="51">
        <f t="shared" si="125"/>
        <v>35</v>
      </c>
      <c r="B162" s="9">
        <v>133</v>
      </c>
      <c r="C162" s="13" t="s">
        <v>7</v>
      </c>
      <c r="D162" s="9">
        <v>3</v>
      </c>
      <c r="E162" s="3">
        <v>18.41</v>
      </c>
      <c r="F162" s="3">
        <v>1.1000000000000001</v>
      </c>
      <c r="G162" s="16">
        <f t="shared" si="123"/>
        <v>17.309999999999999</v>
      </c>
      <c r="H162" s="21">
        <v>18.79</v>
      </c>
      <c r="I162" s="3">
        <v>1.35</v>
      </c>
      <c r="J162" s="167">
        <f t="shared" si="124"/>
        <v>17.439999999999998</v>
      </c>
      <c r="K162" s="24">
        <f t="shared" si="156"/>
        <v>-2.0223523150611973</v>
      </c>
      <c r="L162" s="7">
        <f t="shared" si="157"/>
        <v>-1.3304949441192124</v>
      </c>
      <c r="M162" s="25">
        <f t="shared" si="158"/>
        <v>-0.69185737094198518</v>
      </c>
      <c r="N162" s="170">
        <f>AVERAGE(K152:K163)</f>
        <v>-1.2576835547947316</v>
      </c>
      <c r="O162" s="159">
        <f t="shared" ref="O162" si="163">AVERAGE(L152:L163)</f>
        <v>-0.61627099542596697</v>
      </c>
      <c r="P162" s="159">
        <f t="shared" ref="P162" si="164">AVERAGE(M152:M163)</f>
        <v>-0.64141255936876596</v>
      </c>
      <c r="Q162" s="160" t="s">
        <v>112</v>
      </c>
    </row>
    <row r="163" spans="1:42" x14ac:dyDescent="0.35">
      <c r="A163" s="152">
        <f t="shared" si="125"/>
        <v>36</v>
      </c>
      <c r="B163" s="153">
        <v>140</v>
      </c>
      <c r="C163" s="154" t="s">
        <v>7</v>
      </c>
      <c r="D163" s="153">
        <v>3</v>
      </c>
      <c r="E163" s="155">
        <v>12.79</v>
      </c>
      <c r="F163" s="155">
        <v>0.51</v>
      </c>
      <c r="G163" s="156">
        <f t="shared" si="123"/>
        <v>12.28</v>
      </c>
      <c r="H163" s="157">
        <v>12.88</v>
      </c>
      <c r="I163" s="155">
        <v>0.57999999999999996</v>
      </c>
      <c r="J163" s="169">
        <f t="shared" si="124"/>
        <v>12.3</v>
      </c>
      <c r="K163" s="158">
        <f t="shared" si="156"/>
        <v>-0.69875776397516798</v>
      </c>
      <c r="L163" s="159">
        <f t="shared" si="157"/>
        <v>-0.54347826086956474</v>
      </c>
      <c r="M163" s="175">
        <f t="shared" si="158"/>
        <v>-0.15527950310560051</v>
      </c>
      <c r="N163" s="170">
        <f>SUM(H152:H163)</f>
        <v>165.45</v>
      </c>
      <c r="O163" s="160"/>
      <c r="P163" s="160"/>
      <c r="Q163" s="160" t="s">
        <v>27</v>
      </c>
    </row>
    <row r="164" spans="1:42" x14ac:dyDescent="0.35">
      <c r="A164" s="51">
        <f t="shared" si="125"/>
        <v>37</v>
      </c>
      <c r="B164" s="11">
        <v>155</v>
      </c>
      <c r="C164" s="12" t="s">
        <v>10</v>
      </c>
      <c r="D164" s="11">
        <v>3</v>
      </c>
      <c r="E164" s="5">
        <v>10.54</v>
      </c>
      <c r="F164" s="5">
        <v>0.74</v>
      </c>
      <c r="G164" s="16">
        <f t="shared" si="123"/>
        <v>9.7999999999999989</v>
      </c>
      <c r="H164" s="22">
        <v>10.039999999999999</v>
      </c>
      <c r="I164" s="5">
        <v>0.28999999999999998</v>
      </c>
      <c r="J164" s="167">
        <f t="shared" si="124"/>
        <v>9.75</v>
      </c>
      <c r="K164" s="24">
        <f t="shared" si="156"/>
        <v>4.9800796812749004</v>
      </c>
      <c r="L164" s="7">
        <f t="shared" si="157"/>
        <v>4.4820717131474108</v>
      </c>
      <c r="M164" s="25">
        <f t="shared" si="158"/>
        <v>0.49800796812747944</v>
      </c>
      <c r="N164" s="114"/>
      <c r="O164" s="114"/>
      <c r="P164" s="114"/>
      <c r="Q164" s="114"/>
      <c r="R164" s="127">
        <f>R165*2</f>
        <v>9.5593489851444797</v>
      </c>
      <c r="S164" s="127">
        <f t="shared" ref="S164" si="165">S165*2</f>
        <v>5.6252404835957091</v>
      </c>
      <c r="T164" s="127">
        <f t="shared" ref="T164" si="166">T165*2</f>
        <v>9.7942842178931251</v>
      </c>
      <c r="U164" s="128" t="s">
        <v>114</v>
      </c>
    </row>
    <row r="165" spans="1:42" x14ac:dyDescent="0.35">
      <c r="A165" s="51">
        <f t="shared" si="125"/>
        <v>38</v>
      </c>
      <c r="B165" s="9">
        <v>160</v>
      </c>
      <c r="C165" s="13" t="s">
        <v>10</v>
      </c>
      <c r="D165" s="9">
        <v>3</v>
      </c>
      <c r="E165" s="3">
        <v>8.5299999999999994</v>
      </c>
      <c r="F165" s="3">
        <v>0</v>
      </c>
      <c r="G165" s="16">
        <f t="shared" si="123"/>
        <v>8.5299999999999994</v>
      </c>
      <c r="H165" s="21">
        <v>8.93</v>
      </c>
      <c r="I165" s="3">
        <v>0.2</v>
      </c>
      <c r="J165" s="167">
        <f t="shared" si="124"/>
        <v>8.73</v>
      </c>
      <c r="K165" s="24">
        <f t="shared" si="156"/>
        <v>-4.4792833146696571</v>
      </c>
      <c r="L165" s="7">
        <f t="shared" si="157"/>
        <v>-2.2396416573348268</v>
      </c>
      <c r="M165" s="25">
        <f t="shared" si="158"/>
        <v>-2.2396416573348383</v>
      </c>
      <c r="N165" s="114"/>
      <c r="O165" s="114"/>
      <c r="P165" s="114"/>
      <c r="Q165" s="114"/>
      <c r="R165" s="127">
        <f>STDEV(K158:K167)</f>
        <v>4.7796744925722399</v>
      </c>
      <c r="S165" s="127">
        <f t="shared" ref="S165" si="167">STDEV(L158:L167)</f>
        <v>2.8126202417978545</v>
      </c>
      <c r="T165" s="127">
        <f t="shared" ref="T165" si="168">STDEV(M158:M167)</f>
        <v>4.8971421089465625</v>
      </c>
      <c r="U165" s="128" t="s">
        <v>113</v>
      </c>
    </row>
    <row r="166" spans="1:42" x14ac:dyDescent="0.35">
      <c r="A166" s="51">
        <f t="shared" si="125"/>
        <v>39</v>
      </c>
      <c r="B166" s="9">
        <v>169</v>
      </c>
      <c r="C166" s="13" t="s">
        <v>10</v>
      </c>
      <c r="D166" s="9">
        <v>3</v>
      </c>
      <c r="E166" s="3">
        <v>12.62</v>
      </c>
      <c r="F166" s="3">
        <v>0.25</v>
      </c>
      <c r="G166" s="16">
        <f t="shared" si="123"/>
        <v>12.37</v>
      </c>
      <c r="H166" s="21">
        <v>11.86</v>
      </c>
      <c r="I166" s="3">
        <v>0.11</v>
      </c>
      <c r="J166" s="167">
        <f t="shared" si="124"/>
        <v>11.75</v>
      </c>
      <c r="K166" s="24">
        <f t="shared" si="156"/>
        <v>6.4080944350758839</v>
      </c>
      <c r="L166" s="7">
        <f t="shared" si="157"/>
        <v>1.1804384485666106</v>
      </c>
      <c r="M166" s="25">
        <f t="shared" si="158"/>
        <v>5.2276559865092684</v>
      </c>
      <c r="N166" s="114"/>
      <c r="O166" s="114"/>
      <c r="P166" s="114"/>
      <c r="Q166" s="114"/>
      <c r="R166" s="127">
        <f>AVERAGE(K158:K167)</f>
        <v>0.15099111863954889</v>
      </c>
      <c r="S166" s="127">
        <f t="shared" ref="S166" si="169">AVERAGE(L158:L167)</f>
        <v>-1.3597838501339485</v>
      </c>
      <c r="T166" s="127">
        <f t="shared" ref="T166" si="170">AVERAGE(M158:M167)</f>
        <v>1.5107749687734948</v>
      </c>
      <c r="U166" s="128" t="s">
        <v>112</v>
      </c>
    </row>
    <row r="167" spans="1:42" s="6" customFormat="1" x14ac:dyDescent="0.35">
      <c r="A167" s="120">
        <f t="shared" si="125"/>
        <v>40</v>
      </c>
      <c r="B167" s="121">
        <v>170</v>
      </c>
      <c r="C167" s="122" t="s">
        <v>10</v>
      </c>
      <c r="D167" s="121">
        <v>3</v>
      </c>
      <c r="E167" s="123">
        <v>13.65</v>
      </c>
      <c r="F167" s="123">
        <v>0.27</v>
      </c>
      <c r="G167" s="124">
        <f t="shared" si="123"/>
        <v>13.38</v>
      </c>
      <c r="H167" s="125">
        <v>12.64</v>
      </c>
      <c r="I167" s="123">
        <v>0.82</v>
      </c>
      <c r="J167" s="168">
        <f t="shared" si="124"/>
        <v>11.82</v>
      </c>
      <c r="K167" s="126">
        <f t="shared" si="156"/>
        <v>7.9905063291139218</v>
      </c>
      <c r="L167" s="127">
        <f t="shared" si="157"/>
        <v>-4.3512658227848098</v>
      </c>
      <c r="M167" s="130">
        <f t="shared" si="158"/>
        <v>12.341772151898738</v>
      </c>
      <c r="N167" s="114"/>
      <c r="O167" s="114"/>
      <c r="P167" s="114"/>
      <c r="Q167" s="114"/>
      <c r="R167" s="127">
        <f>SUM(H158:H167)</f>
        <v>125.09</v>
      </c>
      <c r="S167" s="128"/>
      <c r="T167" s="128"/>
      <c r="U167" s="128" t="s">
        <v>27</v>
      </c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</row>
    <row r="168" spans="1:42" x14ac:dyDescent="0.35">
      <c r="A168" s="51">
        <f t="shared" si="125"/>
        <v>41</v>
      </c>
      <c r="B168" s="11">
        <v>171</v>
      </c>
      <c r="C168" s="12" t="s">
        <v>11</v>
      </c>
      <c r="D168" s="11">
        <v>3</v>
      </c>
      <c r="E168" s="5">
        <v>12.01</v>
      </c>
      <c r="F168" s="5">
        <v>0</v>
      </c>
      <c r="G168" s="16">
        <f t="shared" si="123"/>
        <v>12.01</v>
      </c>
      <c r="H168" s="22">
        <v>11.89</v>
      </c>
      <c r="I168" s="5">
        <v>0.46</v>
      </c>
      <c r="J168" s="167">
        <f t="shared" si="124"/>
        <v>11.43</v>
      </c>
      <c r="K168" s="24">
        <f t="shared" si="156"/>
        <v>1.0092514718250565</v>
      </c>
      <c r="L168" s="7">
        <f t="shared" si="157"/>
        <v>-3.8687973086627423</v>
      </c>
      <c r="M168" s="25">
        <f t="shared" si="158"/>
        <v>4.8780487804878048</v>
      </c>
      <c r="N168" s="114"/>
      <c r="O168" s="114"/>
      <c r="P168" s="114"/>
      <c r="Q168" s="114"/>
      <c r="R168" s="6"/>
    </row>
    <row r="169" spans="1:42" x14ac:dyDescent="0.35">
      <c r="A169" s="51">
        <f t="shared" si="125"/>
        <v>42</v>
      </c>
      <c r="B169" s="9">
        <v>178</v>
      </c>
      <c r="C169" s="13" t="s">
        <v>11</v>
      </c>
      <c r="D169" s="9">
        <v>3</v>
      </c>
      <c r="E169" s="3">
        <v>13.29</v>
      </c>
      <c r="F169" s="3">
        <v>0.66</v>
      </c>
      <c r="G169" s="16">
        <f t="shared" si="123"/>
        <v>12.629999999999999</v>
      </c>
      <c r="H169" s="21">
        <v>13.12</v>
      </c>
      <c r="I169" s="3">
        <v>1.4</v>
      </c>
      <c r="J169" s="167">
        <f t="shared" si="124"/>
        <v>11.719999999999999</v>
      </c>
      <c r="K169" s="24">
        <f t="shared" si="156"/>
        <v>1.2957317073170727</v>
      </c>
      <c r="L169" s="7">
        <f t="shared" si="157"/>
        <v>-5.6402439024390238</v>
      </c>
      <c r="M169" s="25">
        <f t="shared" si="158"/>
        <v>6.9359756097560998</v>
      </c>
      <c r="N169" s="114"/>
      <c r="O169" s="114"/>
      <c r="P169" s="114"/>
      <c r="Q169" s="114"/>
    </row>
    <row r="170" spans="1:42" x14ac:dyDescent="0.35">
      <c r="A170" s="51">
        <f t="shared" si="125"/>
        <v>43</v>
      </c>
      <c r="B170" s="9">
        <v>182</v>
      </c>
      <c r="C170" s="13" t="s">
        <v>11</v>
      </c>
      <c r="D170" s="9">
        <v>3</v>
      </c>
      <c r="E170" s="3">
        <v>15.45</v>
      </c>
      <c r="F170" s="3">
        <v>0</v>
      </c>
      <c r="G170" s="16">
        <f t="shared" si="123"/>
        <v>15.45</v>
      </c>
      <c r="H170" s="21">
        <v>14.92</v>
      </c>
      <c r="I170" s="3">
        <v>0</v>
      </c>
      <c r="J170" s="167">
        <f t="shared" si="124"/>
        <v>14.92</v>
      </c>
      <c r="K170" s="24">
        <f t="shared" si="156"/>
        <v>3.5522788203753306</v>
      </c>
      <c r="L170" s="7">
        <f t="shared" si="157"/>
        <v>0</v>
      </c>
      <c r="M170" s="25">
        <f t="shared" si="158"/>
        <v>3.5522788203753306</v>
      </c>
      <c r="N170" s="114"/>
      <c r="O170" s="114"/>
      <c r="P170" s="114"/>
      <c r="Q170" s="114"/>
    </row>
    <row r="171" spans="1:42" x14ac:dyDescent="0.35">
      <c r="A171" s="51">
        <f t="shared" si="125"/>
        <v>44</v>
      </c>
      <c r="B171" s="9">
        <v>184</v>
      </c>
      <c r="C171" s="13" t="s">
        <v>11</v>
      </c>
      <c r="D171" s="9">
        <v>3</v>
      </c>
      <c r="E171" s="3">
        <v>9.83</v>
      </c>
      <c r="F171" s="3">
        <v>0.69</v>
      </c>
      <c r="G171" s="16">
        <f t="shared" si="123"/>
        <v>9.14</v>
      </c>
      <c r="H171" s="21">
        <v>9.73</v>
      </c>
      <c r="I171" s="3">
        <v>0.82</v>
      </c>
      <c r="J171" s="167">
        <f t="shared" si="124"/>
        <v>8.91</v>
      </c>
      <c r="K171" s="24">
        <f t="shared" si="156"/>
        <v>1.0277492291880745</v>
      </c>
      <c r="L171" s="7">
        <f t="shared" si="157"/>
        <v>-1.3360739979445015</v>
      </c>
      <c r="M171" s="25">
        <f t="shared" si="158"/>
        <v>2.3638232271325839</v>
      </c>
      <c r="N171" s="114"/>
      <c r="O171" s="114"/>
      <c r="P171" s="114"/>
      <c r="Q171" s="114"/>
    </row>
    <row r="172" spans="1:42" x14ac:dyDescent="0.35">
      <c r="A172" s="51">
        <f t="shared" si="125"/>
        <v>45</v>
      </c>
      <c r="B172" s="9">
        <v>188</v>
      </c>
      <c r="C172" s="13" t="s">
        <v>11</v>
      </c>
      <c r="D172" s="9">
        <v>3</v>
      </c>
      <c r="E172" s="3">
        <v>14.37</v>
      </c>
      <c r="F172" s="3">
        <v>0.28999999999999998</v>
      </c>
      <c r="G172" s="16">
        <f t="shared" si="123"/>
        <v>14.08</v>
      </c>
      <c r="H172" s="21">
        <v>12.26</v>
      </c>
      <c r="I172" s="3">
        <v>0.32</v>
      </c>
      <c r="J172" s="167">
        <f t="shared" si="124"/>
        <v>11.94</v>
      </c>
      <c r="K172" s="24">
        <f t="shared" si="156"/>
        <v>17.21044045676998</v>
      </c>
      <c r="L172" s="7">
        <f t="shared" si="157"/>
        <v>-0.24469820554649291</v>
      </c>
      <c r="M172" s="25">
        <f t="shared" si="158"/>
        <v>17.455138662316479</v>
      </c>
      <c r="N172" s="114"/>
      <c r="O172" s="114"/>
      <c r="P172" s="114"/>
      <c r="Q172" s="114"/>
    </row>
    <row r="173" spans="1:42" x14ac:dyDescent="0.35">
      <c r="A173" s="51">
        <f t="shared" si="125"/>
        <v>46</v>
      </c>
      <c r="B173" s="9">
        <v>197</v>
      </c>
      <c r="C173" s="13" t="s">
        <v>12</v>
      </c>
      <c r="D173" s="9">
        <v>3</v>
      </c>
      <c r="E173" s="3">
        <v>27.78</v>
      </c>
      <c r="F173" s="3">
        <v>1.1100000000000001</v>
      </c>
      <c r="G173" s="16">
        <f t="shared" si="123"/>
        <v>26.67</v>
      </c>
      <c r="H173" s="21">
        <v>29.47</v>
      </c>
      <c r="I173" s="3">
        <v>0.76</v>
      </c>
      <c r="J173" s="167">
        <f t="shared" si="124"/>
        <v>28.709999999999997</v>
      </c>
      <c r="K173" s="24">
        <f t="shared" si="156"/>
        <v>-5.7346454021038262</v>
      </c>
      <c r="L173" s="7">
        <f t="shared" si="157"/>
        <v>1.1876484560570075</v>
      </c>
      <c r="M173" s="25">
        <f t="shared" si="158"/>
        <v>-6.9222938581608275</v>
      </c>
      <c r="N173" s="114"/>
      <c r="O173" s="114"/>
      <c r="P173" s="114"/>
      <c r="Q173" s="114"/>
    </row>
    <row r="174" spans="1:42" x14ac:dyDescent="0.35">
      <c r="A174" s="51">
        <f t="shared" si="125"/>
        <v>47</v>
      </c>
      <c r="B174" s="9">
        <v>203</v>
      </c>
      <c r="C174" s="13" t="s">
        <v>12</v>
      </c>
      <c r="D174" s="9">
        <v>3</v>
      </c>
      <c r="E174" s="2">
        <v>9.73</v>
      </c>
      <c r="F174" s="2">
        <v>0</v>
      </c>
      <c r="G174" s="16">
        <f t="shared" si="123"/>
        <v>9.73</v>
      </c>
      <c r="H174" s="9">
        <v>10.65</v>
      </c>
      <c r="I174" s="2">
        <v>0</v>
      </c>
      <c r="J174" s="167">
        <f t="shared" si="124"/>
        <v>10.65</v>
      </c>
      <c r="K174" s="24">
        <f t="shared" si="156"/>
        <v>-8.6384976525821582</v>
      </c>
      <c r="L174" s="7">
        <f t="shared" si="157"/>
        <v>0</v>
      </c>
      <c r="M174" s="25">
        <f t="shared" si="158"/>
        <v>-8.6384976525821582</v>
      </c>
      <c r="N174" s="114"/>
      <c r="O174" s="114"/>
      <c r="P174" s="114"/>
      <c r="Q174" s="114"/>
    </row>
    <row r="175" spans="1:42" ht="16" thickBot="1" x14ac:dyDescent="0.4">
      <c r="A175" s="51">
        <f t="shared" si="125"/>
        <v>48</v>
      </c>
      <c r="B175" s="9">
        <v>206</v>
      </c>
      <c r="C175" s="13" t="s">
        <v>12</v>
      </c>
      <c r="D175" s="9">
        <v>3</v>
      </c>
      <c r="E175" s="2">
        <v>11.72</v>
      </c>
      <c r="F175" s="2">
        <v>0.23</v>
      </c>
      <c r="G175" s="16">
        <f t="shared" si="123"/>
        <v>11.49</v>
      </c>
      <c r="H175" s="9">
        <v>10.58</v>
      </c>
      <c r="I175" s="2">
        <v>0.28999999999999998</v>
      </c>
      <c r="J175" s="167">
        <f t="shared" si="124"/>
        <v>10.290000000000001</v>
      </c>
      <c r="K175" s="26">
        <f t="shared" si="156"/>
        <v>10.775047258979212</v>
      </c>
      <c r="L175" s="27">
        <f t="shared" si="157"/>
        <v>-0.56710775047258943</v>
      </c>
      <c r="M175" s="28">
        <f t="shared" si="158"/>
        <v>11.342155009451789</v>
      </c>
      <c r="N175" s="114"/>
      <c r="O175" s="114"/>
      <c r="P175" s="114"/>
      <c r="Q175" s="114"/>
    </row>
    <row r="176" spans="1:42" ht="16" customHeight="1" thickBot="1" x14ac:dyDescent="0.4">
      <c r="A176" s="231"/>
      <c r="B176" s="234" t="s">
        <v>38</v>
      </c>
      <c r="C176" s="235"/>
      <c r="D176" s="235"/>
      <c r="E176" s="235"/>
      <c r="F176" s="235"/>
      <c r="G176" s="235"/>
      <c r="H176" s="235"/>
      <c r="I176" s="235"/>
      <c r="J176" s="235"/>
      <c r="K176" s="235"/>
      <c r="L176" s="235"/>
      <c r="M176" s="240"/>
      <c r="N176" s="138"/>
      <c r="O176" s="138"/>
      <c r="P176" s="138"/>
      <c r="Q176" s="138"/>
    </row>
    <row r="177" spans="1:42" x14ac:dyDescent="0.35">
      <c r="A177" s="232"/>
      <c r="B177" s="237" t="s">
        <v>31</v>
      </c>
      <c r="C177" s="204"/>
      <c r="D177" s="204"/>
      <c r="E177" s="42">
        <f>E178*2</f>
        <v>9.2411682315279347</v>
      </c>
      <c r="F177" s="42">
        <f t="shared" ref="F177" si="171">F178*2</f>
        <v>1.7961925543514794</v>
      </c>
      <c r="G177" s="42">
        <f t="shared" ref="G177" si="172">G178*2</f>
        <v>8.7872413029687362</v>
      </c>
      <c r="H177" s="42">
        <f t="shared" ref="H177" si="173">H178*2</f>
        <v>9.1239323446910472</v>
      </c>
      <c r="I177" s="42">
        <f t="shared" ref="I177" si="174">I178*2</f>
        <v>1.5584552371004705</v>
      </c>
      <c r="J177" s="149">
        <f t="shared" ref="J177" si="175">J178*2</f>
        <v>8.7083567601981446</v>
      </c>
      <c r="K177" s="171">
        <f t="shared" ref="K177" si="176">K178*2</f>
        <v>11.749086458481003</v>
      </c>
      <c r="L177" s="172">
        <f t="shared" ref="L177" si="177">L178*2</f>
        <v>5.8167218324203702</v>
      </c>
      <c r="M177" s="173">
        <f t="shared" ref="M177" si="178">M178*2</f>
        <v>12.18331502462479</v>
      </c>
      <c r="N177" s="136"/>
      <c r="O177" s="136"/>
      <c r="P177" s="136"/>
      <c r="Q177" s="136"/>
    </row>
    <row r="178" spans="1:42" x14ac:dyDescent="0.35">
      <c r="A178" s="232"/>
      <c r="B178" s="237" t="s">
        <v>30</v>
      </c>
      <c r="C178" s="204"/>
      <c r="D178" s="204"/>
      <c r="E178" s="42">
        <f>STDEV(E181:E219)</f>
        <v>4.6205841157639673</v>
      </c>
      <c r="F178" s="42">
        <f t="shared" ref="F178:M178" si="179">STDEV(F181:F219)</f>
        <v>0.8980962771757397</v>
      </c>
      <c r="G178" s="42">
        <f t="shared" si="179"/>
        <v>4.3936206514843681</v>
      </c>
      <c r="H178" s="42">
        <f t="shared" si="179"/>
        <v>4.5619661723455236</v>
      </c>
      <c r="I178" s="42">
        <f t="shared" si="179"/>
        <v>0.77922761855023526</v>
      </c>
      <c r="J178" s="149">
        <f t="shared" si="179"/>
        <v>4.3541783800990723</v>
      </c>
      <c r="K178" s="174">
        <f t="shared" si="179"/>
        <v>5.8745432292405013</v>
      </c>
      <c r="L178" s="42">
        <f t="shared" si="179"/>
        <v>2.9083609162101851</v>
      </c>
      <c r="M178" s="45">
        <f t="shared" si="179"/>
        <v>6.0916575123123948</v>
      </c>
      <c r="N178" s="114"/>
      <c r="O178" s="114"/>
      <c r="P178" s="114"/>
      <c r="Q178" s="114"/>
    </row>
    <row r="179" spans="1:42" x14ac:dyDescent="0.35">
      <c r="A179" s="232"/>
      <c r="B179" s="237" t="s">
        <v>28</v>
      </c>
      <c r="C179" s="204"/>
      <c r="D179" s="204"/>
      <c r="E179" s="3">
        <f>AVERAGE(E181:E219)</f>
        <v>12.768461538461537</v>
      </c>
      <c r="F179" s="3">
        <f t="shared" ref="F179:J179" si="180">AVERAGE(F181:F219)</f>
        <v>0.58615384615384614</v>
      </c>
      <c r="G179" s="3">
        <f t="shared" si="180"/>
        <v>12.18230769230769</v>
      </c>
      <c r="H179" s="3">
        <f t="shared" si="180"/>
        <v>13.002564102564103</v>
      </c>
      <c r="I179" s="3">
        <f t="shared" si="180"/>
        <v>0.62128205128205127</v>
      </c>
      <c r="J179" s="150">
        <f t="shared" si="180"/>
        <v>12.381282051282048</v>
      </c>
      <c r="K179" s="21" t="s">
        <v>29</v>
      </c>
      <c r="L179" s="3" t="s">
        <v>29</v>
      </c>
      <c r="M179" s="46" t="s">
        <v>29</v>
      </c>
      <c r="N179" s="137"/>
      <c r="O179" s="137"/>
      <c r="P179" s="137"/>
      <c r="Q179" s="137"/>
    </row>
    <row r="180" spans="1:42" ht="16" thickBot="1" x14ac:dyDescent="0.4">
      <c r="A180" s="233"/>
      <c r="B180" s="238" t="s">
        <v>27</v>
      </c>
      <c r="C180" s="239"/>
      <c r="D180" s="239"/>
      <c r="E180" s="47">
        <f>SUM(E181:E219)</f>
        <v>497.96999999999997</v>
      </c>
      <c r="F180" s="47">
        <f t="shared" ref="F180:J180" si="181">SUM(F181:F219)</f>
        <v>22.86</v>
      </c>
      <c r="G180" s="47">
        <f t="shared" si="181"/>
        <v>475.1099999999999</v>
      </c>
      <c r="H180" s="47">
        <f t="shared" si="181"/>
        <v>507.09999999999997</v>
      </c>
      <c r="I180" s="47">
        <f t="shared" si="181"/>
        <v>24.23</v>
      </c>
      <c r="J180" s="165">
        <f t="shared" si="181"/>
        <v>482.86999999999983</v>
      </c>
      <c r="K180" s="48">
        <f t="shared" ref="K180:K219" si="182">(E180-H180)/H180*100</f>
        <v>-1.8004338394793917</v>
      </c>
      <c r="L180" s="49">
        <f t="shared" ref="L180:L219" si="183">(F180-I180)/H180*100</f>
        <v>-0.27016367580358924</v>
      </c>
      <c r="M180" s="177">
        <f t="shared" ref="M180:M219" si="184">(G180-J180)/H180*100</f>
        <v>-1.5302701636757907</v>
      </c>
      <c r="N180" s="136"/>
      <c r="O180" s="136"/>
      <c r="P180" s="136"/>
      <c r="Q180" s="136"/>
    </row>
    <row r="181" spans="1:42" x14ac:dyDescent="0.35">
      <c r="A181" s="51">
        <v>1</v>
      </c>
      <c r="B181" s="9">
        <v>6</v>
      </c>
      <c r="C181" s="10" t="s">
        <v>2</v>
      </c>
      <c r="D181" s="9">
        <v>4</v>
      </c>
      <c r="E181" s="3">
        <v>8.1999999999999993</v>
      </c>
      <c r="F181" s="3">
        <v>0</v>
      </c>
      <c r="G181" s="16">
        <f t="shared" ref="G181:G219" si="185">E181-F181</f>
        <v>8.1999999999999993</v>
      </c>
      <c r="H181" s="21">
        <v>7.9</v>
      </c>
      <c r="I181" s="3">
        <v>0</v>
      </c>
      <c r="J181" s="167">
        <f t="shared" ref="J181:J219" si="186">H181-I181</f>
        <v>7.9</v>
      </c>
      <c r="K181" s="24">
        <f t="shared" si="182"/>
        <v>3.7974683544303658</v>
      </c>
      <c r="L181" s="7">
        <f t="shared" si="183"/>
        <v>0</v>
      </c>
      <c r="M181" s="25">
        <f t="shared" si="184"/>
        <v>3.7974683544303658</v>
      </c>
      <c r="N181" s="114"/>
      <c r="O181" s="114"/>
      <c r="P181" s="114"/>
      <c r="Q181" s="114"/>
    </row>
    <row r="182" spans="1:42" x14ac:dyDescent="0.35">
      <c r="A182" s="51">
        <f t="shared" ref="A182:A219" si="187">A181+1</f>
        <v>2</v>
      </c>
      <c r="B182" s="9">
        <v>7</v>
      </c>
      <c r="C182" s="10" t="s">
        <v>2</v>
      </c>
      <c r="D182" s="9">
        <v>4</v>
      </c>
      <c r="E182" s="3">
        <v>14.2</v>
      </c>
      <c r="F182" s="3">
        <v>0.4</v>
      </c>
      <c r="G182" s="16">
        <f t="shared" si="185"/>
        <v>13.799999999999999</v>
      </c>
      <c r="H182" s="21">
        <v>16.2</v>
      </c>
      <c r="I182" s="3">
        <v>1.5</v>
      </c>
      <c r="J182" s="167">
        <f t="shared" si="186"/>
        <v>14.7</v>
      </c>
      <c r="K182" s="24">
        <f t="shared" si="182"/>
        <v>-12.345679012345681</v>
      </c>
      <c r="L182" s="7">
        <f t="shared" si="183"/>
        <v>-6.7901234567901243</v>
      </c>
      <c r="M182" s="25">
        <f t="shared" si="184"/>
        <v>-5.555555555555558</v>
      </c>
      <c r="N182" s="114"/>
      <c r="O182" s="114"/>
      <c r="P182" s="114"/>
      <c r="Q182" s="114"/>
    </row>
    <row r="183" spans="1:42" x14ac:dyDescent="0.35">
      <c r="A183" s="51">
        <f t="shared" si="187"/>
        <v>3</v>
      </c>
      <c r="B183" s="9">
        <v>25</v>
      </c>
      <c r="C183" s="10" t="s">
        <v>3</v>
      </c>
      <c r="D183" s="9">
        <v>4</v>
      </c>
      <c r="E183" s="3">
        <v>13</v>
      </c>
      <c r="F183" s="3">
        <v>1.2</v>
      </c>
      <c r="G183" s="16">
        <f t="shared" si="185"/>
        <v>11.8</v>
      </c>
      <c r="H183" s="21">
        <v>16.3</v>
      </c>
      <c r="I183" s="3">
        <v>0.9</v>
      </c>
      <c r="J183" s="167">
        <f t="shared" si="186"/>
        <v>15.4</v>
      </c>
      <c r="K183" s="24">
        <f t="shared" si="182"/>
        <v>-20.245398773006137</v>
      </c>
      <c r="L183" s="7">
        <f t="shared" si="183"/>
        <v>1.8404907975460116</v>
      </c>
      <c r="M183" s="25">
        <f t="shared" si="184"/>
        <v>-22.085889570552144</v>
      </c>
      <c r="N183" s="114"/>
      <c r="O183" s="114"/>
      <c r="P183" s="114"/>
      <c r="Q183" s="114"/>
    </row>
    <row r="184" spans="1:42" x14ac:dyDescent="0.35">
      <c r="A184" s="51">
        <f t="shared" si="187"/>
        <v>4</v>
      </c>
      <c r="B184" s="9">
        <v>26</v>
      </c>
      <c r="C184" s="10" t="s">
        <v>3</v>
      </c>
      <c r="D184" s="9">
        <v>4</v>
      </c>
      <c r="E184" s="3">
        <v>7.4</v>
      </c>
      <c r="F184" s="3">
        <v>0.1</v>
      </c>
      <c r="G184" s="16">
        <f t="shared" si="185"/>
        <v>7.3000000000000007</v>
      </c>
      <c r="H184" s="21">
        <v>7.2</v>
      </c>
      <c r="I184" s="3">
        <v>0.6</v>
      </c>
      <c r="J184" s="167">
        <f t="shared" si="186"/>
        <v>6.6000000000000005</v>
      </c>
      <c r="K184" s="24">
        <f t="shared" si="182"/>
        <v>2.7777777777777799</v>
      </c>
      <c r="L184" s="7">
        <f t="shared" si="183"/>
        <v>-6.9444444444444446</v>
      </c>
      <c r="M184" s="25">
        <f t="shared" si="184"/>
        <v>9.7222222222222232</v>
      </c>
      <c r="N184" s="114"/>
      <c r="O184" s="114"/>
      <c r="P184" s="114"/>
      <c r="Q184" s="114"/>
    </row>
    <row r="185" spans="1:42" x14ac:dyDescent="0.35">
      <c r="A185" s="51">
        <f t="shared" si="187"/>
        <v>5</v>
      </c>
      <c r="B185" s="9">
        <v>35</v>
      </c>
      <c r="C185" s="13" t="s">
        <v>3</v>
      </c>
      <c r="D185" s="9">
        <v>4</v>
      </c>
      <c r="E185" s="3">
        <v>8.4</v>
      </c>
      <c r="F185" s="3">
        <v>0.2</v>
      </c>
      <c r="G185" s="16">
        <f t="shared" si="185"/>
        <v>8.2000000000000011</v>
      </c>
      <c r="H185" s="21">
        <v>9.1999999999999993</v>
      </c>
      <c r="I185" s="3">
        <v>0.2</v>
      </c>
      <c r="J185" s="167">
        <f t="shared" si="186"/>
        <v>9</v>
      </c>
      <c r="K185" s="24">
        <f t="shared" si="182"/>
        <v>-8.6956521739130324</v>
      </c>
      <c r="L185" s="7">
        <f t="shared" si="183"/>
        <v>0</v>
      </c>
      <c r="M185" s="25">
        <f t="shared" si="184"/>
        <v>-8.6956521739130324</v>
      </c>
      <c r="N185" s="114"/>
      <c r="O185" s="114"/>
      <c r="P185" s="114"/>
      <c r="Q185" s="114"/>
    </row>
    <row r="186" spans="1:42" x14ac:dyDescent="0.35">
      <c r="A186" s="51">
        <f t="shared" si="187"/>
        <v>6</v>
      </c>
      <c r="B186" s="9">
        <v>36</v>
      </c>
      <c r="C186" s="13" t="s">
        <v>3</v>
      </c>
      <c r="D186" s="9">
        <v>4</v>
      </c>
      <c r="E186" s="3">
        <v>11</v>
      </c>
      <c r="F186" s="3">
        <v>0.6</v>
      </c>
      <c r="G186" s="16">
        <f t="shared" si="185"/>
        <v>10.4</v>
      </c>
      <c r="H186" s="21">
        <v>10.8</v>
      </c>
      <c r="I186" s="3">
        <v>0.3</v>
      </c>
      <c r="J186" s="167">
        <f t="shared" si="186"/>
        <v>10.5</v>
      </c>
      <c r="K186" s="24">
        <f t="shared" si="182"/>
        <v>1.8518518518518452</v>
      </c>
      <c r="L186" s="7">
        <f t="shared" si="183"/>
        <v>2.7777777777777777</v>
      </c>
      <c r="M186" s="25">
        <f t="shared" si="184"/>
        <v>-0.9259259259259226</v>
      </c>
      <c r="N186" s="114"/>
      <c r="O186" s="114"/>
      <c r="P186" s="114"/>
      <c r="Q186" s="114"/>
    </row>
    <row r="187" spans="1:42" x14ac:dyDescent="0.35">
      <c r="A187" s="51">
        <f t="shared" si="187"/>
        <v>7</v>
      </c>
      <c r="B187" s="9">
        <v>37</v>
      </c>
      <c r="C187" s="13" t="s">
        <v>3</v>
      </c>
      <c r="D187" s="9">
        <v>4</v>
      </c>
      <c r="E187" s="3">
        <v>7.6</v>
      </c>
      <c r="F187" s="3">
        <v>0.1</v>
      </c>
      <c r="G187" s="16">
        <f t="shared" si="185"/>
        <v>7.5</v>
      </c>
      <c r="H187" s="21">
        <v>9.1</v>
      </c>
      <c r="I187" s="3">
        <v>0.2</v>
      </c>
      <c r="J187" s="167">
        <f t="shared" si="186"/>
        <v>8.9</v>
      </c>
      <c r="K187" s="24">
        <f t="shared" si="182"/>
        <v>-16.483516483516482</v>
      </c>
      <c r="L187" s="7">
        <f t="shared" si="183"/>
        <v>-1.098901098901099</v>
      </c>
      <c r="M187" s="25">
        <f t="shared" si="184"/>
        <v>-15.384615384615389</v>
      </c>
      <c r="N187" s="114"/>
      <c r="O187" s="114"/>
      <c r="P187" s="114"/>
      <c r="Q187" s="114"/>
      <c r="R187" s="127">
        <f>R188*2</f>
        <v>17.430963342117614</v>
      </c>
      <c r="S187" s="127">
        <f t="shared" ref="S187" si="188">S188*2</f>
        <v>6.9752685789914173</v>
      </c>
      <c r="T187" s="127">
        <f t="shared" ref="T187" si="189">T188*2</f>
        <v>18.360449549213204</v>
      </c>
      <c r="U187" s="128" t="s">
        <v>114</v>
      </c>
    </row>
    <row r="188" spans="1:42" x14ac:dyDescent="0.35">
      <c r="A188" s="51">
        <f t="shared" si="187"/>
        <v>8</v>
      </c>
      <c r="B188" s="9">
        <v>46</v>
      </c>
      <c r="C188" s="13" t="s">
        <v>4</v>
      </c>
      <c r="D188" s="17">
        <v>4</v>
      </c>
      <c r="E188" s="8">
        <v>17.559999999999999</v>
      </c>
      <c r="F188" s="8">
        <v>0.89</v>
      </c>
      <c r="G188" s="18">
        <f t="shared" si="185"/>
        <v>16.669999999999998</v>
      </c>
      <c r="H188" s="23">
        <v>17.09</v>
      </c>
      <c r="I188" s="8">
        <v>0.37</v>
      </c>
      <c r="J188" s="167">
        <f t="shared" si="186"/>
        <v>16.72</v>
      </c>
      <c r="K188" s="24">
        <f t="shared" si="182"/>
        <v>2.7501462843768221</v>
      </c>
      <c r="L188" s="7">
        <f t="shared" si="183"/>
        <v>3.0427150380339381</v>
      </c>
      <c r="M188" s="25">
        <f t="shared" si="184"/>
        <v>-0.2925687536571136</v>
      </c>
      <c r="N188" s="114"/>
      <c r="O188" s="114"/>
      <c r="P188" s="114"/>
      <c r="Q188" s="114"/>
      <c r="R188" s="127">
        <f>STDEV(K181:K190)</f>
        <v>8.7154816710588072</v>
      </c>
      <c r="S188" s="127">
        <f t="shared" ref="S188" si="190">STDEV(L181:L190)</f>
        <v>3.4876342894957086</v>
      </c>
      <c r="T188" s="127">
        <f t="shared" ref="T188" si="191">STDEV(M181:M190)</f>
        <v>9.1802247746066019</v>
      </c>
      <c r="U188" s="128" t="s">
        <v>113</v>
      </c>
    </row>
    <row r="189" spans="1:42" x14ac:dyDescent="0.35">
      <c r="A189" s="51">
        <f t="shared" si="187"/>
        <v>9</v>
      </c>
      <c r="B189" s="9">
        <v>47</v>
      </c>
      <c r="C189" s="13" t="s">
        <v>4</v>
      </c>
      <c r="D189" s="9">
        <v>4</v>
      </c>
      <c r="E189" s="3">
        <v>7.93</v>
      </c>
      <c r="F189" s="3">
        <v>0.08</v>
      </c>
      <c r="G189" s="16">
        <f t="shared" si="185"/>
        <v>7.85</v>
      </c>
      <c r="H189" s="21">
        <v>8.18</v>
      </c>
      <c r="I189" s="3">
        <v>0.15</v>
      </c>
      <c r="J189" s="167">
        <f t="shared" si="186"/>
        <v>8.0299999999999994</v>
      </c>
      <c r="K189" s="24">
        <f t="shared" si="182"/>
        <v>-3.0562347188264063</v>
      </c>
      <c r="L189" s="7">
        <f t="shared" si="183"/>
        <v>-0.85574572127139359</v>
      </c>
      <c r="M189" s="25">
        <f t="shared" si="184"/>
        <v>-2.2004889975550088</v>
      </c>
      <c r="N189" s="170">
        <f>N190*2</f>
        <v>17.232703098039106</v>
      </c>
      <c r="O189" s="159">
        <f t="shared" ref="O189" si="192">O190*2</f>
        <v>6.9799785180857983</v>
      </c>
      <c r="P189" s="159">
        <f t="shared" ref="P189" si="193">P190*2</f>
        <v>19.288869699196727</v>
      </c>
      <c r="Q189" s="160" t="s">
        <v>114</v>
      </c>
      <c r="R189" s="129">
        <f>AVERAGE(K181:K190)</f>
        <v>-5.2705471611997323</v>
      </c>
      <c r="S189" s="127">
        <f t="shared" ref="S189" si="194">AVERAGE(L181:L190)</f>
        <v>-0.88839768293207277</v>
      </c>
      <c r="T189" s="127">
        <f t="shared" ref="T189" si="195">AVERAGE(M181:M190)</f>
        <v>-4.3821494782676584</v>
      </c>
      <c r="U189" s="128" t="s">
        <v>112</v>
      </c>
    </row>
    <row r="190" spans="1:42" s="6" customFormat="1" x14ac:dyDescent="0.35">
      <c r="A190" s="120">
        <f t="shared" si="187"/>
        <v>10</v>
      </c>
      <c r="B190" s="121">
        <v>49</v>
      </c>
      <c r="C190" s="122" t="s">
        <v>4</v>
      </c>
      <c r="D190" s="121">
        <v>4</v>
      </c>
      <c r="E190" s="123">
        <v>7.93</v>
      </c>
      <c r="F190" s="123">
        <v>0.08</v>
      </c>
      <c r="G190" s="124">
        <f t="shared" si="185"/>
        <v>7.85</v>
      </c>
      <c r="H190" s="125">
        <v>8.18</v>
      </c>
      <c r="I190" s="123">
        <v>0.15</v>
      </c>
      <c r="J190" s="168">
        <f t="shared" si="186"/>
        <v>8.0299999999999994</v>
      </c>
      <c r="K190" s="126">
        <f t="shared" si="182"/>
        <v>-3.0562347188264063</v>
      </c>
      <c r="L190" s="127">
        <f t="shared" si="183"/>
        <v>-0.85574572127139359</v>
      </c>
      <c r="M190" s="130">
        <f t="shared" si="184"/>
        <v>-2.2004889975550088</v>
      </c>
      <c r="N190" s="170">
        <f>STDEV(K181:K192)</f>
        <v>8.6163515490195532</v>
      </c>
      <c r="O190" s="159">
        <f t="shared" ref="O190" si="196">STDEV(L181:L192)</f>
        <v>3.4899892590428991</v>
      </c>
      <c r="P190" s="159">
        <f t="shared" ref="P190" si="197">STDEV(M181:M192)</f>
        <v>9.6444348495983636</v>
      </c>
      <c r="Q190" s="160" t="s">
        <v>113</v>
      </c>
      <c r="R190" s="127">
        <f>SUM(H181:H190)</f>
        <v>110.15</v>
      </c>
      <c r="S190" s="128"/>
      <c r="T190" s="128"/>
      <c r="U190" s="128" t="s">
        <v>27</v>
      </c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</row>
    <row r="191" spans="1:42" x14ac:dyDescent="0.35">
      <c r="A191" s="51">
        <f t="shared" si="187"/>
        <v>11</v>
      </c>
      <c r="B191" s="9">
        <v>56</v>
      </c>
      <c r="C191" s="13" t="s">
        <v>4</v>
      </c>
      <c r="D191" s="9">
        <v>4</v>
      </c>
      <c r="E191" s="3">
        <v>18.47</v>
      </c>
      <c r="F191" s="3">
        <v>1.28</v>
      </c>
      <c r="G191" s="16">
        <f t="shared" si="185"/>
        <v>17.189999999999998</v>
      </c>
      <c r="H191" s="21">
        <v>17.29</v>
      </c>
      <c r="I191" s="3">
        <v>2.2799999999999998</v>
      </c>
      <c r="J191" s="167">
        <f t="shared" si="186"/>
        <v>15.01</v>
      </c>
      <c r="K191" s="24">
        <f t="shared" si="182"/>
        <v>6.8247541931752451</v>
      </c>
      <c r="L191" s="7">
        <f t="shared" si="183"/>
        <v>-5.7836899942163091</v>
      </c>
      <c r="M191" s="25">
        <f t="shared" si="184"/>
        <v>12.608444187391543</v>
      </c>
      <c r="N191" s="170">
        <f>AVERAGE(K181:K192)</f>
        <v>-4.1576549566752847</v>
      </c>
      <c r="O191" s="159">
        <f t="shared" ref="O191" si="198">AVERAGE(L181:L192)</f>
        <v>-1.1898078898908533</v>
      </c>
      <c r="P191" s="159">
        <f t="shared" ref="P191" si="199">AVERAGE(M181:M192)</f>
        <v>-2.9678470667844308</v>
      </c>
      <c r="Q191" s="160" t="s">
        <v>112</v>
      </c>
    </row>
    <row r="192" spans="1:42" x14ac:dyDescent="0.35">
      <c r="A192" s="152">
        <f t="shared" si="187"/>
        <v>12</v>
      </c>
      <c r="B192" s="153">
        <v>57</v>
      </c>
      <c r="C192" s="154" t="s">
        <v>4</v>
      </c>
      <c r="D192" s="153">
        <v>4</v>
      </c>
      <c r="E192" s="155">
        <v>17.23</v>
      </c>
      <c r="F192" s="155">
        <v>1.2</v>
      </c>
      <c r="G192" s="156">
        <f t="shared" si="185"/>
        <v>16.03</v>
      </c>
      <c r="H192" s="157">
        <v>17.95</v>
      </c>
      <c r="I192" s="155">
        <v>1.1299999999999999</v>
      </c>
      <c r="J192" s="169">
        <f t="shared" si="186"/>
        <v>16.82</v>
      </c>
      <c r="K192" s="158">
        <f t="shared" si="182"/>
        <v>-4.0111420612813307</v>
      </c>
      <c r="L192" s="159">
        <f t="shared" si="183"/>
        <v>0.38997214484679704</v>
      </c>
      <c r="M192" s="175">
        <f t="shared" si="184"/>
        <v>-4.4011142061281285</v>
      </c>
      <c r="N192" s="170">
        <f>SUM(H181:H192)</f>
        <v>145.38999999999999</v>
      </c>
      <c r="O192" s="160"/>
      <c r="P192" s="160"/>
      <c r="Q192" s="160" t="s">
        <v>27</v>
      </c>
    </row>
    <row r="193" spans="1:42" x14ac:dyDescent="0.35">
      <c r="A193" s="51">
        <f t="shared" si="187"/>
        <v>13</v>
      </c>
      <c r="B193" s="9">
        <v>79</v>
      </c>
      <c r="C193" s="13" t="s">
        <v>5</v>
      </c>
      <c r="D193" s="9">
        <v>4</v>
      </c>
      <c r="E193" s="3">
        <v>15.6</v>
      </c>
      <c r="F193" s="3">
        <v>1.4</v>
      </c>
      <c r="G193" s="16">
        <f t="shared" si="185"/>
        <v>14.2</v>
      </c>
      <c r="H193" s="21">
        <v>16.420000000000002</v>
      </c>
      <c r="I193" s="3">
        <v>1.57</v>
      </c>
      <c r="J193" s="167">
        <f t="shared" si="186"/>
        <v>14.850000000000001</v>
      </c>
      <c r="K193" s="24">
        <f t="shared" si="182"/>
        <v>-4.9939098660170638</v>
      </c>
      <c r="L193" s="7">
        <f t="shared" si="183"/>
        <v>-1.0353227771010971</v>
      </c>
      <c r="M193" s="25">
        <f t="shared" si="184"/>
        <v>-3.9585870889159684</v>
      </c>
      <c r="N193" s="114"/>
      <c r="O193" s="114"/>
      <c r="P193" s="114"/>
      <c r="Q193" s="114"/>
    </row>
    <row r="194" spans="1:42" x14ac:dyDescent="0.35">
      <c r="A194" s="51">
        <f t="shared" si="187"/>
        <v>14</v>
      </c>
      <c r="B194" s="9">
        <v>81</v>
      </c>
      <c r="C194" s="13" t="s">
        <v>5</v>
      </c>
      <c r="D194" s="9">
        <v>4</v>
      </c>
      <c r="E194" s="3">
        <v>18.46</v>
      </c>
      <c r="F194" s="3">
        <v>1.1100000000000001</v>
      </c>
      <c r="G194" s="16">
        <f t="shared" si="185"/>
        <v>17.350000000000001</v>
      </c>
      <c r="H194" s="21">
        <v>18.98</v>
      </c>
      <c r="I194" s="3">
        <v>0.8</v>
      </c>
      <c r="J194" s="167">
        <f t="shared" si="186"/>
        <v>18.18</v>
      </c>
      <c r="K194" s="24">
        <f t="shared" si="182"/>
        <v>-2.7397260273972579</v>
      </c>
      <c r="L194" s="7">
        <f t="shared" si="183"/>
        <v>1.6332982086406747</v>
      </c>
      <c r="M194" s="25">
        <f t="shared" si="184"/>
        <v>-4.3730242360379261</v>
      </c>
      <c r="N194" s="114"/>
      <c r="O194" s="114"/>
      <c r="P194" s="114"/>
      <c r="Q194" s="114"/>
    </row>
    <row r="195" spans="1:42" x14ac:dyDescent="0.35">
      <c r="A195" s="51">
        <f t="shared" si="187"/>
        <v>15</v>
      </c>
      <c r="B195" s="9">
        <v>82</v>
      </c>
      <c r="C195" s="13" t="s">
        <v>5</v>
      </c>
      <c r="D195" s="9">
        <v>4</v>
      </c>
      <c r="E195" s="3">
        <v>7.56</v>
      </c>
      <c r="F195" s="3">
        <v>0.68</v>
      </c>
      <c r="G195" s="16">
        <f t="shared" si="185"/>
        <v>6.88</v>
      </c>
      <c r="H195" s="21">
        <v>7.86</v>
      </c>
      <c r="I195" s="3">
        <v>0.79</v>
      </c>
      <c r="J195" s="167">
        <f t="shared" si="186"/>
        <v>7.07</v>
      </c>
      <c r="K195" s="24">
        <f t="shared" si="182"/>
        <v>-3.81679389312978</v>
      </c>
      <c r="L195" s="7">
        <f t="shared" si="183"/>
        <v>-1.3994910941475824</v>
      </c>
      <c r="M195" s="25">
        <f t="shared" si="184"/>
        <v>-2.4173027989821931</v>
      </c>
      <c r="N195" s="114"/>
      <c r="O195" s="114"/>
      <c r="P195" s="114"/>
      <c r="Q195" s="114"/>
    </row>
    <row r="196" spans="1:42" x14ac:dyDescent="0.35">
      <c r="A196" s="51">
        <f t="shared" si="187"/>
        <v>16</v>
      </c>
      <c r="B196" s="9">
        <v>88</v>
      </c>
      <c r="C196" s="13" t="s">
        <v>5</v>
      </c>
      <c r="D196" s="9">
        <v>4</v>
      </c>
      <c r="E196" s="3">
        <v>18.64</v>
      </c>
      <c r="F196" s="3">
        <v>0.56000000000000005</v>
      </c>
      <c r="G196" s="16">
        <f t="shared" si="185"/>
        <v>18.080000000000002</v>
      </c>
      <c r="H196" s="21">
        <v>18.59</v>
      </c>
      <c r="I196" s="3">
        <v>0.82</v>
      </c>
      <c r="J196" s="167">
        <f t="shared" si="186"/>
        <v>17.77</v>
      </c>
      <c r="K196" s="24">
        <f t="shared" si="182"/>
        <v>0.26896180742334969</v>
      </c>
      <c r="L196" s="7">
        <f t="shared" si="183"/>
        <v>-1.3986013986013981</v>
      </c>
      <c r="M196" s="25">
        <f t="shared" si="184"/>
        <v>1.6675632060247567</v>
      </c>
      <c r="N196" s="114"/>
      <c r="O196" s="114"/>
      <c r="P196" s="114"/>
      <c r="Q196" s="114"/>
    </row>
    <row r="197" spans="1:42" x14ac:dyDescent="0.35">
      <c r="A197" s="51">
        <f t="shared" si="187"/>
        <v>17</v>
      </c>
      <c r="B197" s="9">
        <v>93</v>
      </c>
      <c r="C197" s="13" t="s">
        <v>5</v>
      </c>
      <c r="D197" s="9">
        <v>4</v>
      </c>
      <c r="E197" s="3">
        <v>10.81</v>
      </c>
      <c r="F197" s="3">
        <v>0.32</v>
      </c>
      <c r="G197" s="16">
        <f t="shared" si="185"/>
        <v>10.49</v>
      </c>
      <c r="H197" s="21">
        <v>11.48</v>
      </c>
      <c r="I197" s="3">
        <v>0.27</v>
      </c>
      <c r="J197" s="167">
        <f t="shared" si="186"/>
        <v>11.21</v>
      </c>
      <c r="K197" s="24">
        <f t="shared" si="182"/>
        <v>-5.8362369337979088</v>
      </c>
      <c r="L197" s="7">
        <f t="shared" si="183"/>
        <v>0.43554006968641101</v>
      </c>
      <c r="M197" s="25">
        <f t="shared" si="184"/>
        <v>-6.2717770034843259</v>
      </c>
      <c r="N197" s="114"/>
      <c r="O197" s="114"/>
      <c r="P197" s="114"/>
      <c r="Q197" s="114"/>
      <c r="R197" s="127">
        <f>R198*2</f>
        <v>7.5084763534549532</v>
      </c>
      <c r="S197" s="127">
        <f t="shared" ref="S197" si="200">S198*2</f>
        <v>4.1171254166849485</v>
      </c>
      <c r="T197" s="127">
        <f t="shared" ref="T197" si="201">T198*2</f>
        <v>10.963649158331618</v>
      </c>
      <c r="U197" s="128" t="s">
        <v>114</v>
      </c>
    </row>
    <row r="198" spans="1:42" x14ac:dyDescent="0.35">
      <c r="A198" s="51">
        <f t="shared" si="187"/>
        <v>18</v>
      </c>
      <c r="B198" s="9">
        <v>98</v>
      </c>
      <c r="C198" s="13" t="s">
        <v>6</v>
      </c>
      <c r="D198" s="9">
        <v>4</v>
      </c>
      <c r="E198" s="3">
        <v>9.16</v>
      </c>
      <c r="F198" s="3">
        <v>0.09</v>
      </c>
      <c r="G198" s="16">
        <f t="shared" si="185"/>
        <v>9.07</v>
      </c>
      <c r="H198" s="21">
        <v>9.5</v>
      </c>
      <c r="I198" s="3">
        <v>0.19</v>
      </c>
      <c r="J198" s="167">
        <f t="shared" si="186"/>
        <v>9.31</v>
      </c>
      <c r="K198" s="24">
        <f t="shared" si="182"/>
        <v>-3.5789473684210509</v>
      </c>
      <c r="L198" s="7">
        <f t="shared" si="183"/>
        <v>-1.0526315789473684</v>
      </c>
      <c r="M198" s="25">
        <f t="shared" si="184"/>
        <v>-2.5263157894736867</v>
      </c>
      <c r="N198" s="114"/>
      <c r="O198" s="114"/>
      <c r="P198" s="114"/>
      <c r="Q198" s="114"/>
      <c r="R198" s="127">
        <f>STDEV(K191:K200)</f>
        <v>3.7542381767274766</v>
      </c>
      <c r="S198" s="127">
        <f t="shared" ref="S198" si="202">STDEV(L191:L200)</f>
        <v>2.0585627083424742</v>
      </c>
      <c r="T198" s="127">
        <f t="shared" ref="T198" si="203">STDEV(M191:M200)</f>
        <v>5.4818245791658091</v>
      </c>
      <c r="U198" s="128" t="s">
        <v>113</v>
      </c>
    </row>
    <row r="199" spans="1:42" x14ac:dyDescent="0.35">
      <c r="A199" s="51">
        <f t="shared" si="187"/>
        <v>19</v>
      </c>
      <c r="B199" s="9">
        <v>103</v>
      </c>
      <c r="C199" s="13" t="s">
        <v>6</v>
      </c>
      <c r="D199" s="9">
        <v>4</v>
      </c>
      <c r="E199" s="3">
        <v>12.05</v>
      </c>
      <c r="F199" s="3">
        <v>0.72</v>
      </c>
      <c r="G199" s="16">
        <f t="shared" si="185"/>
        <v>11.33</v>
      </c>
      <c r="H199" s="21">
        <v>12.61</v>
      </c>
      <c r="I199" s="3">
        <v>0.64</v>
      </c>
      <c r="J199" s="167">
        <f t="shared" si="186"/>
        <v>11.969999999999999</v>
      </c>
      <c r="K199" s="24">
        <f t="shared" si="182"/>
        <v>-4.4409199048374202</v>
      </c>
      <c r="L199" s="7">
        <f t="shared" si="183"/>
        <v>0.63441712926248983</v>
      </c>
      <c r="M199" s="25">
        <f t="shared" si="184"/>
        <v>-5.0753370340999115</v>
      </c>
      <c r="N199" s="114"/>
      <c r="O199" s="114"/>
      <c r="P199" s="114"/>
      <c r="Q199" s="114"/>
      <c r="R199" s="127">
        <f>AVERAGE(K191:K200)</f>
        <v>-2.735993127730481</v>
      </c>
      <c r="S199" s="127">
        <f t="shared" ref="S199" si="204">AVERAGE(L191:L200)</f>
        <v>-0.97347826718723485</v>
      </c>
      <c r="T199" s="127">
        <f t="shared" ref="T199" si="205">AVERAGE(M191:M200)</f>
        <v>-1.7625148605432464</v>
      </c>
      <c r="U199" s="128" t="s">
        <v>112</v>
      </c>
    </row>
    <row r="200" spans="1:42" s="6" customFormat="1" x14ac:dyDescent="0.35">
      <c r="A200" s="120">
        <f t="shared" si="187"/>
        <v>20</v>
      </c>
      <c r="B200" s="121">
        <v>107</v>
      </c>
      <c r="C200" s="122" t="s">
        <v>6</v>
      </c>
      <c r="D200" s="121">
        <v>4</v>
      </c>
      <c r="E200" s="123">
        <v>6.6</v>
      </c>
      <c r="F200" s="123">
        <v>0.13</v>
      </c>
      <c r="G200" s="124">
        <f t="shared" si="185"/>
        <v>6.47</v>
      </c>
      <c r="H200" s="125">
        <v>6.95</v>
      </c>
      <c r="I200" s="123">
        <v>0.28000000000000003</v>
      </c>
      <c r="J200" s="168">
        <f t="shared" si="186"/>
        <v>6.67</v>
      </c>
      <c r="K200" s="126">
        <f t="shared" si="182"/>
        <v>-5.0359712230215905</v>
      </c>
      <c r="L200" s="127">
        <f t="shared" si="183"/>
        <v>-2.1582733812949639</v>
      </c>
      <c r="M200" s="130">
        <f t="shared" si="184"/>
        <v>-2.8776978417266212</v>
      </c>
      <c r="N200" s="114"/>
      <c r="O200" s="114"/>
      <c r="P200" s="114"/>
      <c r="Q200" s="114"/>
      <c r="R200" s="127">
        <f>SUM(H191:H200)</f>
        <v>137.63</v>
      </c>
      <c r="S200" s="128"/>
      <c r="T200" s="128"/>
      <c r="U200" s="128" t="s">
        <v>27</v>
      </c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</row>
    <row r="201" spans="1:42" s="6" customFormat="1" x14ac:dyDescent="0.35">
      <c r="A201" s="51">
        <f t="shared" si="187"/>
        <v>21</v>
      </c>
      <c r="B201" s="9">
        <v>108</v>
      </c>
      <c r="C201" s="13" t="s">
        <v>6</v>
      </c>
      <c r="D201" s="9">
        <v>4</v>
      </c>
      <c r="E201" s="3">
        <v>9.1</v>
      </c>
      <c r="F201" s="3">
        <v>0.45</v>
      </c>
      <c r="G201" s="16">
        <f t="shared" si="185"/>
        <v>8.65</v>
      </c>
      <c r="H201" s="21">
        <v>9.0500000000000007</v>
      </c>
      <c r="I201" s="3">
        <v>0.32</v>
      </c>
      <c r="J201" s="167">
        <f t="shared" si="186"/>
        <v>8.73</v>
      </c>
      <c r="K201" s="24">
        <f t="shared" si="182"/>
        <v>0.55248618784529202</v>
      </c>
      <c r="L201" s="7">
        <f t="shared" si="183"/>
        <v>1.4364640883977899</v>
      </c>
      <c r="M201" s="25">
        <f t="shared" si="184"/>
        <v>-0.88397790055248693</v>
      </c>
      <c r="N201" s="170">
        <f>N202*2</f>
        <v>6.2399567081950611</v>
      </c>
      <c r="O201" s="159">
        <f t="shared" ref="O201" si="206">O202*2</f>
        <v>2.4129600626230836</v>
      </c>
      <c r="P201" s="159">
        <f t="shared" ref="P201" si="207">P202*2</f>
        <v>6.1113037271460477</v>
      </c>
      <c r="Q201" s="160" t="s">
        <v>114</v>
      </c>
      <c r="R201" s="1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</row>
    <row r="202" spans="1:42" x14ac:dyDescent="0.35">
      <c r="A202" s="51">
        <f t="shared" si="187"/>
        <v>22</v>
      </c>
      <c r="B202" s="9">
        <v>112</v>
      </c>
      <c r="C202" s="13" t="s">
        <v>6</v>
      </c>
      <c r="D202" s="9">
        <v>4</v>
      </c>
      <c r="E202" s="3">
        <v>7.46</v>
      </c>
      <c r="F202" s="3">
        <v>7.0000000000000007E-2</v>
      </c>
      <c r="G202" s="16">
        <f t="shared" si="185"/>
        <v>7.39</v>
      </c>
      <c r="H202" s="21">
        <v>7.16</v>
      </c>
      <c r="I202" s="3">
        <v>0.08</v>
      </c>
      <c r="J202" s="167">
        <f t="shared" si="186"/>
        <v>7.08</v>
      </c>
      <c r="K202" s="24">
        <f t="shared" si="182"/>
        <v>4.1899441340782095</v>
      </c>
      <c r="L202" s="7">
        <f t="shared" si="183"/>
        <v>-0.13966480446927365</v>
      </c>
      <c r="M202" s="25">
        <f t="shared" si="184"/>
        <v>4.329608938547481</v>
      </c>
      <c r="N202" s="170">
        <f>STDEV(K193:K204)</f>
        <v>3.1199783540975305</v>
      </c>
      <c r="O202" s="159">
        <f t="shared" ref="O202" si="208">STDEV(L193:L204)</f>
        <v>1.2064800313115418</v>
      </c>
      <c r="P202" s="159">
        <f t="shared" ref="P202" si="209">STDEV(M193:M204)</f>
        <v>3.0556518635730239</v>
      </c>
      <c r="Q202" s="160" t="s">
        <v>113</v>
      </c>
    </row>
    <row r="203" spans="1:42" x14ac:dyDescent="0.35">
      <c r="A203" s="51">
        <f t="shared" si="187"/>
        <v>23</v>
      </c>
      <c r="B203" s="9">
        <v>115</v>
      </c>
      <c r="C203" s="13" t="s">
        <v>6</v>
      </c>
      <c r="D203" s="9">
        <v>4</v>
      </c>
      <c r="E203" s="3">
        <v>14.38</v>
      </c>
      <c r="F203" s="3">
        <v>0.57999999999999996</v>
      </c>
      <c r="G203" s="16">
        <f t="shared" si="185"/>
        <v>13.8</v>
      </c>
      <c r="H203" s="21">
        <v>14.22</v>
      </c>
      <c r="I203" s="3">
        <v>0.49</v>
      </c>
      <c r="J203" s="167">
        <f t="shared" si="186"/>
        <v>13.73</v>
      </c>
      <c r="K203" s="24">
        <f t="shared" si="182"/>
        <v>1.1251758087201134</v>
      </c>
      <c r="L203" s="7">
        <f t="shared" si="183"/>
        <v>0.632911392405063</v>
      </c>
      <c r="M203" s="25">
        <f t="shared" si="184"/>
        <v>0.49226441631505119</v>
      </c>
      <c r="N203" s="170">
        <f>AVERAGE(K193:K204)</f>
        <v>-2.3504715605852553</v>
      </c>
      <c r="O203" s="159">
        <f t="shared" ref="O203" si="210">AVERAGE(L193:L204)</f>
        <v>-0.20094617884743796</v>
      </c>
      <c r="P203" s="159">
        <f t="shared" ref="P203" si="211">AVERAGE(M193:M204)</f>
        <v>-2.1495253817378157</v>
      </c>
      <c r="Q203" s="160" t="s">
        <v>112</v>
      </c>
    </row>
    <row r="204" spans="1:42" x14ac:dyDescent="0.35">
      <c r="A204" s="152">
        <f t="shared" si="187"/>
        <v>24</v>
      </c>
      <c r="B204" s="153">
        <v>125</v>
      </c>
      <c r="C204" s="154" t="s">
        <v>6</v>
      </c>
      <c r="D204" s="153">
        <v>4</v>
      </c>
      <c r="E204" s="155">
        <v>6.9</v>
      </c>
      <c r="F204" s="155">
        <v>0</v>
      </c>
      <c r="G204" s="156">
        <f t="shared" si="185"/>
        <v>6.9</v>
      </c>
      <c r="H204" s="157">
        <v>7.18</v>
      </c>
      <c r="I204" s="155">
        <v>0</v>
      </c>
      <c r="J204" s="169">
        <f t="shared" si="186"/>
        <v>7.18</v>
      </c>
      <c r="K204" s="158">
        <f t="shared" si="182"/>
        <v>-3.8997214484679574</v>
      </c>
      <c r="L204" s="159">
        <f t="shared" si="183"/>
        <v>0</v>
      </c>
      <c r="M204" s="175">
        <f t="shared" si="184"/>
        <v>-3.8997214484679574</v>
      </c>
      <c r="N204" s="170">
        <f>SUM(H193:H204)</f>
        <v>140.00000000000003</v>
      </c>
      <c r="O204" s="160"/>
      <c r="P204" s="160"/>
      <c r="Q204" s="160" t="s">
        <v>27</v>
      </c>
    </row>
    <row r="205" spans="1:42" x14ac:dyDescent="0.35">
      <c r="A205" s="51">
        <f t="shared" si="187"/>
        <v>25</v>
      </c>
      <c r="B205" s="9">
        <v>127</v>
      </c>
      <c r="C205" s="13" t="s">
        <v>7</v>
      </c>
      <c r="D205" s="9">
        <v>4</v>
      </c>
      <c r="E205" s="3">
        <v>20.25</v>
      </c>
      <c r="F205" s="3">
        <v>0.61</v>
      </c>
      <c r="G205" s="16">
        <f t="shared" si="185"/>
        <v>19.64</v>
      </c>
      <c r="H205" s="21">
        <v>19.899999999999999</v>
      </c>
      <c r="I205" s="3">
        <v>0.44</v>
      </c>
      <c r="J205" s="167">
        <f t="shared" si="186"/>
        <v>19.459999999999997</v>
      </c>
      <c r="K205" s="24">
        <f t="shared" si="182"/>
        <v>1.7587939698492534</v>
      </c>
      <c r="L205" s="7">
        <f t="shared" si="183"/>
        <v>0.85427135678391963</v>
      </c>
      <c r="M205" s="25">
        <f t="shared" si="184"/>
        <v>0.9045226130653431</v>
      </c>
      <c r="N205" s="114"/>
      <c r="O205" s="114"/>
      <c r="P205" s="114"/>
      <c r="Q205" s="114"/>
    </row>
    <row r="206" spans="1:42" x14ac:dyDescent="0.35">
      <c r="A206" s="51">
        <f t="shared" si="187"/>
        <v>26</v>
      </c>
      <c r="B206" s="9">
        <v>146</v>
      </c>
      <c r="C206" s="13" t="s">
        <v>8</v>
      </c>
      <c r="D206" s="9">
        <v>4</v>
      </c>
      <c r="E206" s="3">
        <v>17.88</v>
      </c>
      <c r="F206" s="3">
        <v>0</v>
      </c>
      <c r="G206" s="16">
        <f t="shared" si="185"/>
        <v>17.88</v>
      </c>
      <c r="H206" s="21">
        <v>17.399999999999999</v>
      </c>
      <c r="I206" s="3">
        <v>0</v>
      </c>
      <c r="J206" s="167">
        <f t="shared" si="186"/>
        <v>17.399999999999999</v>
      </c>
      <c r="K206" s="24">
        <f t="shared" si="182"/>
        <v>2.7586206896551753</v>
      </c>
      <c r="L206" s="7">
        <f t="shared" si="183"/>
        <v>0</v>
      </c>
      <c r="M206" s="25">
        <f t="shared" si="184"/>
        <v>2.7586206896551753</v>
      </c>
      <c r="N206" s="114"/>
      <c r="O206" s="114"/>
      <c r="P206" s="114"/>
      <c r="Q206" s="114"/>
    </row>
    <row r="207" spans="1:42" x14ac:dyDescent="0.35">
      <c r="A207" s="51">
        <f t="shared" si="187"/>
        <v>27</v>
      </c>
      <c r="B207" s="9">
        <v>152</v>
      </c>
      <c r="C207" s="13" t="s">
        <v>8</v>
      </c>
      <c r="D207" s="9">
        <v>4</v>
      </c>
      <c r="E207" s="3">
        <v>9.16</v>
      </c>
      <c r="F207" s="3">
        <v>0</v>
      </c>
      <c r="G207" s="16">
        <f t="shared" si="185"/>
        <v>9.16</v>
      </c>
      <c r="H207" s="21">
        <v>9.0399999999999991</v>
      </c>
      <c r="I207" s="3">
        <v>0</v>
      </c>
      <c r="J207" s="167">
        <f t="shared" si="186"/>
        <v>9.0399999999999991</v>
      </c>
      <c r="K207" s="24">
        <f t="shared" si="182"/>
        <v>1.3274336283185952</v>
      </c>
      <c r="L207" s="7">
        <f t="shared" si="183"/>
        <v>0</v>
      </c>
      <c r="M207" s="25">
        <f t="shared" si="184"/>
        <v>1.3274336283185952</v>
      </c>
      <c r="N207" s="114"/>
      <c r="O207" s="114"/>
      <c r="P207" s="114"/>
      <c r="Q207" s="114"/>
      <c r="R207" s="127">
        <f>R208*2</f>
        <v>6.9378834389948647</v>
      </c>
      <c r="S207" s="127">
        <f t="shared" ref="S207" si="212">S208*2</f>
        <v>5.0469308040300715</v>
      </c>
      <c r="T207" s="127">
        <f t="shared" ref="T207" si="213">T208*2</f>
        <v>8.0154366479347328</v>
      </c>
      <c r="U207" s="128" t="s">
        <v>114</v>
      </c>
    </row>
    <row r="208" spans="1:42" x14ac:dyDescent="0.35">
      <c r="A208" s="51">
        <f t="shared" si="187"/>
        <v>28</v>
      </c>
      <c r="B208" s="9">
        <v>153</v>
      </c>
      <c r="C208" s="13" t="s">
        <v>8</v>
      </c>
      <c r="D208" s="9">
        <v>4</v>
      </c>
      <c r="E208" s="3">
        <v>11.34</v>
      </c>
      <c r="F208" s="3">
        <v>0</v>
      </c>
      <c r="G208" s="16">
        <f t="shared" si="185"/>
        <v>11.34</v>
      </c>
      <c r="H208" s="21">
        <v>11.31</v>
      </c>
      <c r="I208" s="3">
        <v>0.85</v>
      </c>
      <c r="J208" s="167">
        <f t="shared" si="186"/>
        <v>10.46</v>
      </c>
      <c r="K208" s="24">
        <f t="shared" si="182"/>
        <v>0.26525198938991479</v>
      </c>
      <c r="L208" s="7">
        <f t="shared" si="183"/>
        <v>-7.5154730327144117</v>
      </c>
      <c r="M208" s="25">
        <f t="shared" si="184"/>
        <v>7.7807250221043232</v>
      </c>
      <c r="N208" s="114"/>
      <c r="O208" s="114"/>
      <c r="P208" s="114"/>
      <c r="Q208" s="114"/>
      <c r="R208" s="127">
        <f>STDEV(K201:K210)</f>
        <v>3.4689417194974324</v>
      </c>
      <c r="S208" s="127">
        <f t="shared" ref="S208" si="214">STDEV(L201:L210)</f>
        <v>2.5234654020150358</v>
      </c>
      <c r="T208" s="127">
        <f t="shared" ref="T208" si="215">STDEV(M201:M210)</f>
        <v>4.0077183239673664</v>
      </c>
      <c r="U208" s="128" t="s">
        <v>113</v>
      </c>
    </row>
    <row r="209" spans="1:42" x14ac:dyDescent="0.35">
      <c r="A209" s="51">
        <f t="shared" si="187"/>
        <v>29</v>
      </c>
      <c r="B209" s="11">
        <v>154</v>
      </c>
      <c r="C209" s="12" t="s">
        <v>9</v>
      </c>
      <c r="D209" s="11">
        <v>4</v>
      </c>
      <c r="E209" s="5">
        <v>19.2</v>
      </c>
      <c r="F209" s="5">
        <v>0</v>
      </c>
      <c r="G209" s="16">
        <f t="shared" si="185"/>
        <v>19.2</v>
      </c>
      <c r="H209" s="22">
        <v>19.02</v>
      </c>
      <c r="I209" s="5">
        <v>0.13</v>
      </c>
      <c r="J209" s="167">
        <f t="shared" si="186"/>
        <v>18.89</v>
      </c>
      <c r="K209" s="24">
        <f t="shared" si="182"/>
        <v>0.94637223974763252</v>
      </c>
      <c r="L209" s="7">
        <f t="shared" si="183"/>
        <v>-0.68349106203995791</v>
      </c>
      <c r="M209" s="25">
        <f t="shared" si="184"/>
        <v>1.6298633017875854</v>
      </c>
      <c r="N209" s="114"/>
      <c r="O209" s="114"/>
      <c r="P209" s="114"/>
      <c r="Q209" s="114"/>
      <c r="R209" s="127">
        <f>AVERAGE(K201:K210)</f>
        <v>0.12340950268515893</v>
      </c>
      <c r="S209" s="127">
        <f t="shared" ref="S209" si="216">AVERAGE(L201:L210)</f>
        <v>-0.66883903013372481</v>
      </c>
      <c r="T209" s="127">
        <f t="shared" ref="T209" si="217">AVERAGE(M201:M210)</f>
        <v>0.79224853281888463</v>
      </c>
      <c r="U209" s="128" t="s">
        <v>112</v>
      </c>
    </row>
    <row r="210" spans="1:42" x14ac:dyDescent="0.35">
      <c r="A210" s="120">
        <f t="shared" si="187"/>
        <v>30</v>
      </c>
      <c r="B210" s="121">
        <v>163</v>
      </c>
      <c r="C210" s="122" t="s">
        <v>10</v>
      </c>
      <c r="D210" s="121">
        <v>4</v>
      </c>
      <c r="E210" s="123">
        <v>12.31</v>
      </c>
      <c r="F210" s="123">
        <v>3.32</v>
      </c>
      <c r="G210" s="124">
        <f t="shared" si="185"/>
        <v>8.99</v>
      </c>
      <c r="H210" s="125">
        <v>13.35</v>
      </c>
      <c r="I210" s="123">
        <v>3.49</v>
      </c>
      <c r="J210" s="168">
        <f t="shared" si="186"/>
        <v>9.86</v>
      </c>
      <c r="K210" s="126">
        <f t="shared" si="182"/>
        <v>-7.7902621722846384</v>
      </c>
      <c r="L210" s="127">
        <f t="shared" si="183"/>
        <v>-1.2734082397003774</v>
      </c>
      <c r="M210" s="130">
        <f t="shared" si="184"/>
        <v>-6.5168539325842643</v>
      </c>
      <c r="N210" s="114"/>
      <c r="O210" s="114"/>
      <c r="P210" s="114"/>
      <c r="Q210" s="114"/>
      <c r="R210" s="127">
        <f>SUM(H201:H210)</f>
        <v>127.62999999999998</v>
      </c>
      <c r="S210" s="128"/>
      <c r="T210" s="128"/>
      <c r="U210" s="128" t="s">
        <v>27</v>
      </c>
    </row>
    <row r="211" spans="1:42" x14ac:dyDescent="0.35">
      <c r="A211" s="51">
        <f t="shared" si="187"/>
        <v>31</v>
      </c>
      <c r="B211" s="9">
        <v>164</v>
      </c>
      <c r="C211" s="13" t="s">
        <v>10</v>
      </c>
      <c r="D211" s="9">
        <v>4</v>
      </c>
      <c r="E211" s="3">
        <v>11.27</v>
      </c>
      <c r="F211" s="3">
        <v>0</v>
      </c>
      <c r="G211" s="16">
        <f t="shared" si="185"/>
        <v>11.27</v>
      </c>
      <c r="H211" s="21">
        <v>10.61</v>
      </c>
      <c r="I211" s="3">
        <v>0</v>
      </c>
      <c r="J211" s="167">
        <f t="shared" si="186"/>
        <v>10.61</v>
      </c>
      <c r="K211" s="24">
        <f t="shared" si="182"/>
        <v>6.2205466540999073</v>
      </c>
      <c r="L211" s="7">
        <f t="shared" si="183"/>
        <v>0</v>
      </c>
      <c r="M211" s="25">
        <f t="shared" si="184"/>
        <v>6.2205466540999073</v>
      </c>
      <c r="N211" s="114"/>
      <c r="O211" s="114"/>
      <c r="P211" s="114"/>
      <c r="Q211" s="114"/>
    </row>
    <row r="212" spans="1:42" x14ac:dyDescent="0.35">
      <c r="A212" s="51">
        <f t="shared" si="187"/>
        <v>32</v>
      </c>
      <c r="B212" s="9">
        <v>174</v>
      </c>
      <c r="C212" s="13" t="s">
        <v>11</v>
      </c>
      <c r="D212" s="9">
        <v>4</v>
      </c>
      <c r="E212" s="3">
        <v>14.55</v>
      </c>
      <c r="F212" s="3">
        <v>0.57999999999999996</v>
      </c>
      <c r="G212" s="16">
        <f t="shared" si="185"/>
        <v>13.97</v>
      </c>
      <c r="H212" s="21">
        <v>14.01</v>
      </c>
      <c r="I212" s="3">
        <v>0.48</v>
      </c>
      <c r="J212" s="167">
        <f t="shared" si="186"/>
        <v>13.53</v>
      </c>
      <c r="K212" s="24">
        <f t="shared" si="182"/>
        <v>3.8543897216274159</v>
      </c>
      <c r="L212" s="7">
        <f t="shared" si="183"/>
        <v>0.71377587437544598</v>
      </c>
      <c r="M212" s="25">
        <f t="shared" si="184"/>
        <v>3.1406138472519718</v>
      </c>
      <c r="N212" s="114"/>
      <c r="O212" s="114"/>
      <c r="P212" s="114"/>
      <c r="Q212" s="114"/>
    </row>
    <row r="213" spans="1:42" x14ac:dyDescent="0.35">
      <c r="A213" s="51">
        <f t="shared" si="187"/>
        <v>33</v>
      </c>
      <c r="B213" s="9">
        <v>175</v>
      </c>
      <c r="C213" s="13" t="s">
        <v>11</v>
      </c>
      <c r="D213" s="9">
        <v>4</v>
      </c>
      <c r="E213" s="3">
        <v>18.420000000000002</v>
      </c>
      <c r="F213" s="3">
        <v>4.42</v>
      </c>
      <c r="G213" s="16">
        <f t="shared" si="185"/>
        <v>14.000000000000002</v>
      </c>
      <c r="H213" s="21">
        <v>17.04</v>
      </c>
      <c r="I213" s="3">
        <v>2.82</v>
      </c>
      <c r="J213" s="167">
        <f t="shared" si="186"/>
        <v>14.219999999999999</v>
      </c>
      <c r="K213" s="24">
        <f t="shared" si="182"/>
        <v>8.0985915492957901</v>
      </c>
      <c r="L213" s="7">
        <f t="shared" si="183"/>
        <v>9.3896713615023479</v>
      </c>
      <c r="M213" s="25">
        <f t="shared" si="184"/>
        <v>-1.2910798122065557</v>
      </c>
      <c r="N213" s="170">
        <f>N214*2</f>
        <v>9.1767314398664954</v>
      </c>
      <c r="O213" s="159">
        <f t="shared" ref="O213" si="218">O214*2</f>
        <v>7.5372319090298001</v>
      </c>
      <c r="P213" s="159">
        <f t="shared" ref="P213" si="219">P214*2</f>
        <v>8.0112261576223514</v>
      </c>
      <c r="Q213" s="160" t="s">
        <v>114</v>
      </c>
    </row>
    <row r="214" spans="1:42" x14ac:dyDescent="0.35">
      <c r="A214" s="51">
        <f t="shared" si="187"/>
        <v>34</v>
      </c>
      <c r="B214" s="9">
        <v>176</v>
      </c>
      <c r="C214" s="13" t="s">
        <v>11</v>
      </c>
      <c r="D214" s="9">
        <v>4</v>
      </c>
      <c r="E214" s="3">
        <v>10.63</v>
      </c>
      <c r="F214" s="3">
        <v>0.11</v>
      </c>
      <c r="G214" s="16">
        <f t="shared" si="185"/>
        <v>10.520000000000001</v>
      </c>
      <c r="H214" s="21">
        <v>10.93</v>
      </c>
      <c r="I214" s="3">
        <v>0.09</v>
      </c>
      <c r="J214" s="167">
        <f t="shared" si="186"/>
        <v>10.84</v>
      </c>
      <c r="K214" s="24">
        <f t="shared" si="182"/>
        <v>-2.7447392497712624</v>
      </c>
      <c r="L214" s="7">
        <f t="shared" si="183"/>
        <v>0.18298261665141816</v>
      </c>
      <c r="M214" s="25">
        <f t="shared" si="184"/>
        <v>-2.9277218664226763</v>
      </c>
      <c r="N214" s="170">
        <f>STDEV(K205:K216)</f>
        <v>4.5883657199332477</v>
      </c>
      <c r="O214" s="159">
        <f t="shared" ref="O214" si="220">STDEV(L205:L216)</f>
        <v>3.7686159545149001</v>
      </c>
      <c r="P214" s="159">
        <f t="shared" ref="P214" si="221">STDEV(M205:M216)</f>
        <v>4.0056130788111757</v>
      </c>
      <c r="Q214" s="160" t="s">
        <v>113</v>
      </c>
    </row>
    <row r="215" spans="1:42" x14ac:dyDescent="0.35">
      <c r="A215" s="51">
        <f t="shared" si="187"/>
        <v>35</v>
      </c>
      <c r="B215" s="9">
        <v>183</v>
      </c>
      <c r="C215" s="13" t="s">
        <v>11</v>
      </c>
      <c r="D215" s="9">
        <v>4</v>
      </c>
      <c r="E215" s="3">
        <v>15.8</v>
      </c>
      <c r="F215" s="3">
        <v>0</v>
      </c>
      <c r="G215" s="16">
        <f t="shared" si="185"/>
        <v>15.8</v>
      </c>
      <c r="H215" s="21">
        <v>16.809999999999999</v>
      </c>
      <c r="I215" s="3">
        <v>0.47</v>
      </c>
      <c r="J215" s="167">
        <f t="shared" si="186"/>
        <v>16.34</v>
      </c>
      <c r="K215" s="24">
        <f t="shared" si="182"/>
        <v>-6.0083283759666752</v>
      </c>
      <c r="L215" s="7">
        <f t="shared" si="183"/>
        <v>-2.7959547888161809</v>
      </c>
      <c r="M215" s="25">
        <f t="shared" si="184"/>
        <v>-3.2123735871505006</v>
      </c>
      <c r="N215" s="170">
        <f>AVERAGE(K205:K216)</f>
        <v>0.68126347437953783</v>
      </c>
      <c r="O215" s="159">
        <f t="shared" ref="O215" si="222">AVERAGE(L205:L216)</f>
        <v>-0.16501173608073996</v>
      </c>
      <c r="P215" s="159">
        <f t="shared" ref="P215" si="223">AVERAGE(M205:M216)</f>
        <v>0.84627521046027754</v>
      </c>
      <c r="Q215" s="160" t="s">
        <v>112</v>
      </c>
    </row>
    <row r="216" spans="1:42" x14ac:dyDescent="0.35">
      <c r="A216" s="152">
        <f t="shared" si="187"/>
        <v>36</v>
      </c>
      <c r="B216" s="153">
        <v>193</v>
      </c>
      <c r="C216" s="154" t="s">
        <v>12</v>
      </c>
      <c r="D216" s="153">
        <v>4</v>
      </c>
      <c r="E216" s="155">
        <v>23.34</v>
      </c>
      <c r="F216" s="155">
        <v>0</v>
      </c>
      <c r="G216" s="156">
        <f t="shared" si="185"/>
        <v>23.34</v>
      </c>
      <c r="H216" s="157">
        <v>23.46</v>
      </c>
      <c r="I216" s="155">
        <v>0.2</v>
      </c>
      <c r="J216" s="169">
        <f t="shared" si="186"/>
        <v>23.26</v>
      </c>
      <c r="K216" s="158">
        <f t="shared" si="182"/>
        <v>-0.51150895140665387</v>
      </c>
      <c r="L216" s="159">
        <f t="shared" si="183"/>
        <v>-0.85251491901108278</v>
      </c>
      <c r="M216" s="175">
        <f t="shared" si="184"/>
        <v>0.34100596760442581</v>
      </c>
      <c r="N216" s="170">
        <f>SUM(H205:H216)</f>
        <v>182.88000000000002</v>
      </c>
      <c r="O216" s="160"/>
      <c r="P216" s="160"/>
      <c r="Q216" s="160" t="s">
        <v>27</v>
      </c>
    </row>
    <row r="217" spans="1:42" s="6" customFormat="1" x14ac:dyDescent="0.35">
      <c r="A217" s="51">
        <f t="shared" si="187"/>
        <v>37</v>
      </c>
      <c r="B217" s="9">
        <v>195</v>
      </c>
      <c r="C217" s="13" t="s">
        <v>12</v>
      </c>
      <c r="D217" s="9">
        <v>4</v>
      </c>
      <c r="E217" s="3">
        <v>15.82</v>
      </c>
      <c r="F217" s="3">
        <v>1.27</v>
      </c>
      <c r="G217" s="16">
        <f t="shared" si="185"/>
        <v>14.55</v>
      </c>
      <c r="H217" s="21">
        <v>15.84</v>
      </c>
      <c r="I217" s="3">
        <v>0.94</v>
      </c>
      <c r="J217" s="167">
        <f t="shared" si="186"/>
        <v>14.9</v>
      </c>
      <c r="K217" s="24">
        <f t="shared" si="182"/>
        <v>-0.12626262626262355</v>
      </c>
      <c r="L217" s="7">
        <f t="shared" si="183"/>
        <v>2.0833333333333339</v>
      </c>
      <c r="M217" s="25">
        <f t="shared" si="184"/>
        <v>-2.2095959595959576</v>
      </c>
      <c r="N217" s="114"/>
      <c r="O217" s="114"/>
      <c r="P217" s="114"/>
      <c r="Q217" s="114"/>
      <c r="R217" s="1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</row>
    <row r="218" spans="1:42" x14ac:dyDescent="0.35">
      <c r="A218" s="51">
        <f t="shared" si="187"/>
        <v>38</v>
      </c>
      <c r="B218" s="9">
        <v>201</v>
      </c>
      <c r="C218" s="13" t="s">
        <v>12</v>
      </c>
      <c r="D218" s="9">
        <v>4</v>
      </c>
      <c r="E218" s="2">
        <v>6.92</v>
      </c>
      <c r="F218" s="2">
        <v>0</v>
      </c>
      <c r="G218" s="16">
        <f t="shared" si="185"/>
        <v>6.92</v>
      </c>
      <c r="H218" s="9">
        <v>6.9</v>
      </c>
      <c r="I218" s="2">
        <v>0</v>
      </c>
      <c r="J218" s="167">
        <f t="shared" si="186"/>
        <v>6.9</v>
      </c>
      <c r="K218" s="24">
        <f t="shared" si="182"/>
        <v>0.28985507246376191</v>
      </c>
      <c r="L218" s="7">
        <f t="shared" si="183"/>
        <v>0</v>
      </c>
      <c r="M218" s="25">
        <f t="shared" si="184"/>
        <v>0.28985507246376191</v>
      </c>
      <c r="N218" s="114"/>
      <c r="O218" s="114"/>
      <c r="P218" s="114"/>
      <c r="Q218" s="114"/>
    </row>
    <row r="219" spans="1:42" ht="16" thickBot="1" x14ac:dyDescent="0.4">
      <c r="A219" s="51">
        <f t="shared" si="187"/>
        <v>39</v>
      </c>
      <c r="B219" s="9">
        <v>207</v>
      </c>
      <c r="C219" s="13" t="s">
        <v>12</v>
      </c>
      <c r="D219" s="9">
        <v>4</v>
      </c>
      <c r="E219" s="2">
        <v>15.44</v>
      </c>
      <c r="F219" s="2">
        <v>0.31</v>
      </c>
      <c r="G219" s="16">
        <f t="shared" si="185"/>
        <v>15.129999999999999</v>
      </c>
      <c r="H219" s="9">
        <v>16.09</v>
      </c>
      <c r="I219" s="2">
        <v>0.28999999999999998</v>
      </c>
      <c r="J219" s="167">
        <f t="shared" si="186"/>
        <v>15.8</v>
      </c>
      <c r="K219" s="26">
        <f t="shared" si="182"/>
        <v>-4.0397762585456825</v>
      </c>
      <c r="L219" s="27">
        <f t="shared" si="183"/>
        <v>0.12430080795525184</v>
      </c>
      <c r="M219" s="28">
        <f t="shared" si="184"/>
        <v>-4.1640770665009432</v>
      </c>
      <c r="N219" s="114"/>
      <c r="O219" s="114"/>
      <c r="P219" s="114"/>
      <c r="Q219" s="114"/>
    </row>
    <row r="220" spans="1:42" ht="16" customHeight="1" thickBot="1" x14ac:dyDescent="0.4">
      <c r="A220" s="231"/>
      <c r="B220" s="234" t="s">
        <v>39</v>
      </c>
      <c r="C220" s="235"/>
      <c r="D220" s="235"/>
      <c r="E220" s="235"/>
      <c r="F220" s="235"/>
      <c r="G220" s="235"/>
      <c r="H220" s="235"/>
      <c r="I220" s="235"/>
      <c r="J220" s="235"/>
      <c r="K220" s="236"/>
      <c r="L220" s="236"/>
      <c r="M220" s="232"/>
      <c r="N220" s="138"/>
      <c r="O220" s="138"/>
      <c r="P220" s="138"/>
      <c r="Q220" s="138"/>
    </row>
    <row r="221" spans="1:42" x14ac:dyDescent="0.35">
      <c r="A221" s="232"/>
      <c r="B221" s="237" t="s">
        <v>31</v>
      </c>
      <c r="C221" s="204"/>
      <c r="D221" s="204"/>
      <c r="E221" s="42">
        <f>E222*2</f>
        <v>8.2893049234590439</v>
      </c>
      <c r="F221" s="42">
        <f t="shared" ref="F221" si="224">F222*2</f>
        <v>0.86079783080921279</v>
      </c>
      <c r="G221" s="42">
        <f t="shared" ref="G221" si="225">G222*2</f>
        <v>7.9145672908295781</v>
      </c>
      <c r="H221" s="42">
        <f t="shared" ref="H221" si="226">H222*2</f>
        <v>8.8050783434664144</v>
      </c>
      <c r="I221" s="42">
        <f t="shared" ref="I221" si="227">I222*2</f>
        <v>1.9256726953893981</v>
      </c>
      <c r="J221" s="149">
        <f t="shared" ref="J221" si="228">J222*2</f>
        <v>7.8670845231782511</v>
      </c>
      <c r="K221" s="171">
        <f t="shared" ref="K221" si="229">K222*2</f>
        <v>12.304848167170883</v>
      </c>
      <c r="L221" s="172">
        <f t="shared" ref="L221" si="230">L222*2</f>
        <v>8.4976133906012308</v>
      </c>
      <c r="M221" s="173">
        <f t="shared" ref="M221" si="231">M222*2</f>
        <v>14.017791148526218</v>
      </c>
      <c r="N221" s="136"/>
      <c r="O221" s="136"/>
      <c r="P221" s="136"/>
      <c r="Q221" s="136"/>
    </row>
    <row r="222" spans="1:42" x14ac:dyDescent="0.35">
      <c r="A222" s="232"/>
      <c r="B222" s="237" t="s">
        <v>30</v>
      </c>
      <c r="C222" s="204"/>
      <c r="D222" s="204"/>
      <c r="E222" s="42">
        <f>STDEV(E225:E258)</f>
        <v>4.144652461729522</v>
      </c>
      <c r="F222" s="42">
        <f t="shared" ref="F222:M222" si="232">STDEV(F225:F258)</f>
        <v>0.4303989154046064</v>
      </c>
      <c r="G222" s="42">
        <f t="shared" si="232"/>
        <v>3.9572836454147891</v>
      </c>
      <c r="H222" s="42">
        <f t="shared" si="232"/>
        <v>4.4025391717332072</v>
      </c>
      <c r="I222" s="42">
        <f t="shared" si="232"/>
        <v>0.96283634769469906</v>
      </c>
      <c r="J222" s="149">
        <f t="shared" si="232"/>
        <v>3.9335422615891256</v>
      </c>
      <c r="K222" s="174">
        <f t="shared" si="232"/>
        <v>6.1524240835854416</v>
      </c>
      <c r="L222" s="42">
        <f t="shared" si="232"/>
        <v>4.2488066953006154</v>
      </c>
      <c r="M222" s="45">
        <f t="shared" si="232"/>
        <v>7.0088955742631089</v>
      </c>
      <c r="N222" s="114"/>
      <c r="O222" s="114"/>
      <c r="P222" s="114"/>
      <c r="Q222" s="114"/>
    </row>
    <row r="223" spans="1:42" x14ac:dyDescent="0.35">
      <c r="A223" s="232"/>
      <c r="B223" s="237" t="s">
        <v>28</v>
      </c>
      <c r="C223" s="204"/>
      <c r="D223" s="204"/>
      <c r="E223" s="3">
        <f>AVERAGE(E225:E258)</f>
        <v>11.788823529411763</v>
      </c>
      <c r="F223" s="3">
        <f t="shared" ref="F223:J223" si="233">AVERAGE(F225:F258)</f>
        <v>0.51852941176470591</v>
      </c>
      <c r="G223" s="3">
        <f t="shared" si="233"/>
        <v>11.270294117647058</v>
      </c>
      <c r="H223" s="3">
        <f t="shared" si="233"/>
        <v>12.140588235294116</v>
      </c>
      <c r="I223" s="3">
        <f t="shared" si="233"/>
        <v>0.96352941176470586</v>
      </c>
      <c r="J223" s="150">
        <f t="shared" si="233"/>
        <v>11.177058823529412</v>
      </c>
      <c r="K223" s="21" t="s">
        <v>29</v>
      </c>
      <c r="L223" s="3" t="s">
        <v>29</v>
      </c>
      <c r="M223" s="46" t="s">
        <v>29</v>
      </c>
      <c r="N223" s="137"/>
      <c r="O223" s="137"/>
      <c r="P223" s="137"/>
      <c r="Q223" s="137"/>
    </row>
    <row r="224" spans="1:42" ht="16" thickBot="1" x14ac:dyDescent="0.4">
      <c r="A224" s="233"/>
      <c r="B224" s="238" t="s">
        <v>27</v>
      </c>
      <c r="C224" s="239"/>
      <c r="D224" s="239"/>
      <c r="E224" s="47">
        <f>SUM(E225:E258)</f>
        <v>400.81999999999994</v>
      </c>
      <c r="F224" s="47">
        <f t="shared" ref="F224:J224" si="234">SUM(F225:F258)</f>
        <v>17.630000000000003</v>
      </c>
      <c r="G224" s="47">
        <f t="shared" si="234"/>
        <v>383.19</v>
      </c>
      <c r="H224" s="47">
        <f t="shared" si="234"/>
        <v>412.77999999999992</v>
      </c>
      <c r="I224" s="47">
        <f t="shared" si="234"/>
        <v>32.76</v>
      </c>
      <c r="J224" s="165">
        <f t="shared" si="234"/>
        <v>380.02000000000004</v>
      </c>
      <c r="K224" s="48">
        <f t="shared" ref="K224:K258" si="235">(E224-H224)/H224*100</f>
        <v>-2.8974272009302733</v>
      </c>
      <c r="L224" s="49">
        <f t="shared" ref="L224:L258" si="236">(F224-I224)/H224*100</f>
        <v>-3.6653907650564461</v>
      </c>
      <c r="M224" s="44">
        <f t="shared" ref="M224:M258" si="237">(G224-J224)/H224*100</f>
        <v>0.76796356412615918</v>
      </c>
      <c r="N224" s="136"/>
      <c r="O224" s="136"/>
      <c r="P224" s="136"/>
      <c r="Q224" s="136"/>
    </row>
    <row r="225" spans="1:21" x14ac:dyDescent="0.35">
      <c r="A225" s="51">
        <v>1</v>
      </c>
      <c r="B225" s="9">
        <v>11</v>
      </c>
      <c r="C225" s="10" t="s">
        <v>3</v>
      </c>
      <c r="D225" s="9">
        <v>5</v>
      </c>
      <c r="E225" s="3">
        <v>4.5999999999999996</v>
      </c>
      <c r="F225" s="3">
        <v>0</v>
      </c>
      <c r="G225" s="16">
        <f t="shared" ref="G225:G258" si="238">E225-F225</f>
        <v>4.5999999999999996</v>
      </c>
      <c r="H225" s="21">
        <v>5.6</v>
      </c>
      <c r="I225" s="3">
        <v>0.2</v>
      </c>
      <c r="J225" s="167">
        <f t="shared" ref="J225:J258" si="239">H225-I225</f>
        <v>5.3999999999999995</v>
      </c>
      <c r="K225" s="24">
        <f t="shared" si="235"/>
        <v>-17.857142857142858</v>
      </c>
      <c r="L225" s="7">
        <f t="shared" si="236"/>
        <v>-3.5714285714285721</v>
      </c>
      <c r="M225" s="25">
        <f t="shared" si="237"/>
        <v>-14.285714285714283</v>
      </c>
      <c r="N225" s="114"/>
      <c r="O225" s="114"/>
      <c r="P225" s="114"/>
      <c r="Q225" s="114"/>
    </row>
    <row r="226" spans="1:21" x14ac:dyDescent="0.35">
      <c r="A226" s="51">
        <f t="shared" ref="A226:A258" si="240">A225+1</f>
        <v>2</v>
      </c>
      <c r="B226" s="9">
        <v>14</v>
      </c>
      <c r="C226" s="10" t="s">
        <v>3</v>
      </c>
      <c r="D226" s="9">
        <v>5</v>
      </c>
      <c r="E226" s="3">
        <v>14.8</v>
      </c>
      <c r="F226" s="3">
        <v>0.3</v>
      </c>
      <c r="G226" s="16">
        <f t="shared" si="238"/>
        <v>14.5</v>
      </c>
      <c r="H226" s="21">
        <v>15</v>
      </c>
      <c r="I226" s="3">
        <v>1.8</v>
      </c>
      <c r="J226" s="167">
        <f t="shared" si="239"/>
        <v>13.2</v>
      </c>
      <c r="K226" s="24">
        <f t="shared" si="235"/>
        <v>-1.3333333333333286</v>
      </c>
      <c r="L226" s="7">
        <f t="shared" si="236"/>
        <v>-10</v>
      </c>
      <c r="M226" s="25">
        <f t="shared" si="237"/>
        <v>8.6666666666666714</v>
      </c>
      <c r="N226" s="114"/>
      <c r="O226" s="114"/>
      <c r="P226" s="114"/>
      <c r="Q226" s="114"/>
    </row>
    <row r="227" spans="1:21" x14ac:dyDescent="0.35">
      <c r="A227" s="51">
        <f t="shared" si="240"/>
        <v>3</v>
      </c>
      <c r="B227" s="9">
        <v>22</v>
      </c>
      <c r="C227" s="10" t="s">
        <v>3</v>
      </c>
      <c r="D227" s="9">
        <v>5</v>
      </c>
      <c r="E227" s="3">
        <v>13.9</v>
      </c>
      <c r="F227" s="3">
        <v>1.2</v>
      </c>
      <c r="G227" s="16">
        <f t="shared" si="238"/>
        <v>12.700000000000001</v>
      </c>
      <c r="H227" s="21">
        <v>12.2</v>
      </c>
      <c r="I227" s="3">
        <v>2</v>
      </c>
      <c r="J227" s="167">
        <f t="shared" si="239"/>
        <v>10.199999999999999</v>
      </c>
      <c r="K227" s="24">
        <f t="shared" si="235"/>
        <v>13.934426229508206</v>
      </c>
      <c r="L227" s="7">
        <f t="shared" si="236"/>
        <v>-6.557377049180328</v>
      </c>
      <c r="M227" s="25">
        <f t="shared" si="237"/>
        <v>20.49180327868854</v>
      </c>
      <c r="N227" s="114"/>
      <c r="O227" s="114"/>
      <c r="P227" s="114"/>
      <c r="Q227" s="114"/>
    </row>
    <row r="228" spans="1:21" x14ac:dyDescent="0.35">
      <c r="A228" s="51">
        <f t="shared" si="240"/>
        <v>4</v>
      </c>
      <c r="B228" s="9">
        <v>39</v>
      </c>
      <c r="C228" s="13" t="s">
        <v>4</v>
      </c>
      <c r="D228" s="9">
        <v>5</v>
      </c>
      <c r="E228" s="3">
        <v>10.5</v>
      </c>
      <c r="F228" s="3">
        <v>0.21</v>
      </c>
      <c r="G228" s="16">
        <f t="shared" si="238"/>
        <v>10.29</v>
      </c>
      <c r="H228" s="21">
        <v>11.75</v>
      </c>
      <c r="I228" s="3">
        <v>0.23</v>
      </c>
      <c r="J228" s="167">
        <f t="shared" si="239"/>
        <v>11.52</v>
      </c>
      <c r="K228" s="24">
        <f t="shared" si="235"/>
        <v>-10.638297872340425</v>
      </c>
      <c r="L228" s="7">
        <f t="shared" si="236"/>
        <v>-0.17021276595744697</v>
      </c>
      <c r="M228" s="25">
        <f t="shared" si="237"/>
        <v>-10.468085106382983</v>
      </c>
      <c r="N228" s="114"/>
      <c r="O228" s="114"/>
      <c r="P228" s="114"/>
      <c r="Q228" s="114"/>
    </row>
    <row r="229" spans="1:21" x14ac:dyDescent="0.35">
      <c r="A229" s="51">
        <f t="shared" si="240"/>
        <v>5</v>
      </c>
      <c r="B229" s="9">
        <v>40</v>
      </c>
      <c r="C229" s="13" t="s">
        <v>4</v>
      </c>
      <c r="D229" s="9">
        <v>5</v>
      </c>
      <c r="E229" s="3">
        <v>6.1</v>
      </c>
      <c r="F229" s="3">
        <v>0.87</v>
      </c>
      <c r="G229" s="16">
        <f t="shared" si="238"/>
        <v>5.2299999999999995</v>
      </c>
      <c r="H229" s="21">
        <v>6.3</v>
      </c>
      <c r="I229" s="3">
        <v>1.05</v>
      </c>
      <c r="J229" s="167">
        <f t="shared" si="239"/>
        <v>5.25</v>
      </c>
      <c r="K229" s="24">
        <f t="shared" si="235"/>
        <v>-3.1746031746031771</v>
      </c>
      <c r="L229" s="7">
        <f t="shared" si="236"/>
        <v>-2.8571428571428581</v>
      </c>
      <c r="M229" s="25">
        <f t="shared" si="237"/>
        <v>-0.31746031746032477</v>
      </c>
      <c r="N229" s="114"/>
      <c r="O229" s="114"/>
      <c r="P229" s="114"/>
      <c r="Q229" s="114"/>
    </row>
    <row r="230" spans="1:21" x14ac:dyDescent="0.35">
      <c r="A230" s="51">
        <f t="shared" si="240"/>
        <v>6</v>
      </c>
      <c r="B230" s="9">
        <v>41</v>
      </c>
      <c r="C230" s="13" t="s">
        <v>4</v>
      </c>
      <c r="D230" s="9">
        <v>5</v>
      </c>
      <c r="E230" s="3">
        <v>6.1</v>
      </c>
      <c r="F230" s="3">
        <v>0.49</v>
      </c>
      <c r="G230" s="16">
        <f t="shared" si="238"/>
        <v>5.6099999999999994</v>
      </c>
      <c r="H230" s="21">
        <v>6.3</v>
      </c>
      <c r="I230" s="3">
        <v>1.05</v>
      </c>
      <c r="J230" s="167">
        <f t="shared" si="239"/>
        <v>5.25</v>
      </c>
      <c r="K230" s="24">
        <f t="shared" si="235"/>
        <v>-3.1746031746031771</v>
      </c>
      <c r="L230" s="7">
        <f t="shared" si="236"/>
        <v>-8.8888888888888911</v>
      </c>
      <c r="M230" s="25">
        <f t="shared" si="237"/>
        <v>5.7142857142857046</v>
      </c>
      <c r="N230" s="114"/>
      <c r="O230" s="114"/>
      <c r="P230" s="114"/>
      <c r="Q230" s="114"/>
    </row>
    <row r="231" spans="1:21" x14ac:dyDescent="0.35">
      <c r="A231" s="51">
        <f t="shared" si="240"/>
        <v>7</v>
      </c>
      <c r="B231" s="9">
        <v>52</v>
      </c>
      <c r="C231" s="13" t="s">
        <v>4</v>
      </c>
      <c r="D231" s="9">
        <v>5</v>
      </c>
      <c r="E231" s="3">
        <v>11.07</v>
      </c>
      <c r="F231" s="3">
        <v>0.33</v>
      </c>
      <c r="G231" s="16">
        <f t="shared" si="238"/>
        <v>10.74</v>
      </c>
      <c r="H231" s="21">
        <v>10.49</v>
      </c>
      <c r="I231" s="3">
        <v>0.82</v>
      </c>
      <c r="J231" s="167">
        <f t="shared" si="239"/>
        <v>9.67</v>
      </c>
      <c r="K231" s="24">
        <f t="shared" si="235"/>
        <v>5.5290753098188752</v>
      </c>
      <c r="L231" s="7">
        <f t="shared" si="236"/>
        <v>-4.6711153479504279</v>
      </c>
      <c r="M231" s="25">
        <f t="shared" si="237"/>
        <v>10.200190657769307</v>
      </c>
      <c r="N231" s="114"/>
      <c r="O231" s="114"/>
      <c r="P231" s="114"/>
      <c r="Q231" s="114"/>
      <c r="R231" s="127">
        <f>R232*2</f>
        <v>17.878749072857239</v>
      </c>
      <c r="S231" s="127">
        <f t="shared" ref="S231" si="241">S232*2</f>
        <v>6.8466872101191667</v>
      </c>
      <c r="T231" s="127">
        <f t="shared" ref="T231" si="242">T232*2</f>
        <v>21.367739938150983</v>
      </c>
      <c r="U231" s="128" t="s">
        <v>114</v>
      </c>
    </row>
    <row r="232" spans="1:21" x14ac:dyDescent="0.35">
      <c r="A232" s="51">
        <f t="shared" si="240"/>
        <v>8</v>
      </c>
      <c r="B232" s="9">
        <v>53</v>
      </c>
      <c r="C232" s="13" t="s">
        <v>4</v>
      </c>
      <c r="D232" s="9">
        <v>5</v>
      </c>
      <c r="E232" s="3">
        <v>17.079999999999998</v>
      </c>
      <c r="F232" s="3">
        <v>0.52</v>
      </c>
      <c r="G232" s="16">
        <f t="shared" si="238"/>
        <v>16.559999999999999</v>
      </c>
      <c r="H232" s="21">
        <v>18.920000000000002</v>
      </c>
      <c r="I232" s="3">
        <v>1.56</v>
      </c>
      <c r="J232" s="167">
        <f t="shared" si="239"/>
        <v>17.360000000000003</v>
      </c>
      <c r="K232" s="24">
        <f t="shared" si="235"/>
        <v>-9.7251585623678825</v>
      </c>
      <c r="L232" s="7">
        <f t="shared" si="236"/>
        <v>-5.4968287526427062</v>
      </c>
      <c r="M232" s="25">
        <f t="shared" si="237"/>
        <v>-4.2283298097251807</v>
      </c>
      <c r="N232" s="114"/>
      <c r="O232" s="114"/>
      <c r="P232" s="114"/>
      <c r="Q232" s="114"/>
      <c r="R232" s="127">
        <f>STDEV(K225:K234)</f>
        <v>8.9393745364286197</v>
      </c>
      <c r="S232" s="127">
        <f t="shared" ref="S232" si="243">STDEV(L225:L234)</f>
        <v>3.4233436050595833</v>
      </c>
      <c r="T232" s="127">
        <f t="shared" ref="T232" si="244">STDEV(M225:M234)</f>
        <v>10.683869969075491</v>
      </c>
      <c r="U232" s="128" t="s">
        <v>113</v>
      </c>
    </row>
    <row r="233" spans="1:21" x14ac:dyDescent="0.35">
      <c r="A233" s="51">
        <f t="shared" si="240"/>
        <v>9</v>
      </c>
      <c r="B233" s="9">
        <v>60</v>
      </c>
      <c r="C233" s="13" t="s">
        <v>4</v>
      </c>
      <c r="D233" s="9">
        <v>5</v>
      </c>
      <c r="E233" s="3">
        <v>14.35</v>
      </c>
      <c r="F233" s="3">
        <v>1.72</v>
      </c>
      <c r="G233" s="16">
        <f t="shared" si="238"/>
        <v>12.629999999999999</v>
      </c>
      <c r="H233" s="21">
        <v>14.53</v>
      </c>
      <c r="I233" s="3">
        <v>1.86</v>
      </c>
      <c r="J233" s="167">
        <f t="shared" si="239"/>
        <v>12.67</v>
      </c>
      <c r="K233" s="24">
        <f t="shared" si="235"/>
        <v>-1.2388162422573967</v>
      </c>
      <c r="L233" s="7">
        <f t="shared" si="236"/>
        <v>-0.96352374397797746</v>
      </c>
      <c r="M233" s="25">
        <f t="shared" si="237"/>
        <v>-0.27529249827942825</v>
      </c>
      <c r="N233" s="114"/>
      <c r="O233" s="114"/>
      <c r="P233" s="114"/>
      <c r="Q233" s="114"/>
      <c r="R233" s="127">
        <f>AVERAGE(K225:K234)</f>
        <v>-2.502899715558204</v>
      </c>
      <c r="S233" s="129">
        <f t="shared" ref="S233" si="245">AVERAGE(L225:L234)</f>
        <v>-5.227977884673443</v>
      </c>
      <c r="T233" s="127">
        <f t="shared" ref="T233" si="246">AVERAGE(M225:M234)</f>
        <v>2.7250781691152373</v>
      </c>
      <c r="U233" s="128" t="s">
        <v>112</v>
      </c>
    </row>
    <row r="234" spans="1:21" x14ac:dyDescent="0.35">
      <c r="A234" s="120">
        <f t="shared" si="240"/>
        <v>10</v>
      </c>
      <c r="B234" s="121">
        <v>74</v>
      </c>
      <c r="C234" s="122" t="s">
        <v>5</v>
      </c>
      <c r="D234" s="121">
        <v>5</v>
      </c>
      <c r="E234" s="123">
        <v>15.11</v>
      </c>
      <c r="F234" s="123">
        <v>0.45</v>
      </c>
      <c r="G234" s="124">
        <f t="shared" si="238"/>
        <v>14.66</v>
      </c>
      <c r="H234" s="125">
        <v>14.72</v>
      </c>
      <c r="I234" s="123">
        <v>1.79</v>
      </c>
      <c r="J234" s="168">
        <f t="shared" si="239"/>
        <v>12.93</v>
      </c>
      <c r="K234" s="126">
        <f t="shared" si="235"/>
        <v>2.6494565217391219</v>
      </c>
      <c r="L234" s="127">
        <f t="shared" si="236"/>
        <v>-9.1032608695652169</v>
      </c>
      <c r="M234" s="130">
        <f t="shared" si="237"/>
        <v>11.752717391304349</v>
      </c>
      <c r="N234" s="114"/>
      <c r="O234" s="114"/>
      <c r="P234" s="114"/>
      <c r="Q234" s="114"/>
      <c r="R234" s="127">
        <f>SUM(H225:H234)</f>
        <v>115.80999999999999</v>
      </c>
      <c r="S234" s="128"/>
      <c r="T234" s="128"/>
      <c r="U234" s="128" t="s">
        <v>27</v>
      </c>
    </row>
    <row r="235" spans="1:21" x14ac:dyDescent="0.35">
      <c r="A235" s="51">
        <f t="shared" si="240"/>
        <v>11</v>
      </c>
      <c r="B235" s="9">
        <v>75</v>
      </c>
      <c r="C235" s="13" t="s">
        <v>5</v>
      </c>
      <c r="D235" s="9">
        <v>5</v>
      </c>
      <c r="E235" s="3">
        <v>17.670000000000002</v>
      </c>
      <c r="F235" s="3">
        <v>0.18</v>
      </c>
      <c r="G235" s="16">
        <f t="shared" si="238"/>
        <v>17.490000000000002</v>
      </c>
      <c r="H235" s="21">
        <v>19.2</v>
      </c>
      <c r="I235" s="3">
        <v>0.41</v>
      </c>
      <c r="J235" s="167">
        <f t="shared" si="239"/>
        <v>18.79</v>
      </c>
      <c r="K235" s="24">
        <f t="shared" si="235"/>
        <v>-7.9687499999999885</v>
      </c>
      <c r="L235" s="7">
        <f t="shared" si="236"/>
        <v>-1.1979166666666665</v>
      </c>
      <c r="M235" s="25">
        <f t="shared" si="237"/>
        <v>-6.7708333333333188</v>
      </c>
      <c r="N235" s="114"/>
      <c r="O235" s="114"/>
      <c r="P235" s="114"/>
      <c r="Q235" s="114"/>
    </row>
    <row r="236" spans="1:21" x14ac:dyDescent="0.35">
      <c r="A236" s="152">
        <f t="shared" si="240"/>
        <v>12</v>
      </c>
      <c r="B236" s="153">
        <v>86</v>
      </c>
      <c r="C236" s="154" t="s">
        <v>5</v>
      </c>
      <c r="D236" s="153">
        <v>5</v>
      </c>
      <c r="E236" s="155">
        <v>7.28</v>
      </c>
      <c r="F236" s="155">
        <v>0.15</v>
      </c>
      <c r="G236" s="156">
        <f t="shared" si="238"/>
        <v>7.13</v>
      </c>
      <c r="H236" s="157">
        <v>7.22</v>
      </c>
      <c r="I236" s="155">
        <v>0.32</v>
      </c>
      <c r="J236" s="169">
        <f t="shared" si="239"/>
        <v>6.8999999999999995</v>
      </c>
      <c r="K236" s="158">
        <f t="shared" si="235"/>
        <v>0.83102493074792938</v>
      </c>
      <c r="L236" s="159">
        <f t="shared" si="236"/>
        <v>-2.3545706371191142</v>
      </c>
      <c r="M236" s="175">
        <f t="shared" si="237"/>
        <v>3.1855955678670425</v>
      </c>
      <c r="N236" s="114"/>
      <c r="O236" s="114"/>
      <c r="P236" s="114"/>
      <c r="Q236" s="114"/>
    </row>
    <row r="237" spans="1:21" x14ac:dyDescent="0.35">
      <c r="A237" s="51">
        <f t="shared" si="240"/>
        <v>13</v>
      </c>
      <c r="B237" s="9">
        <v>89</v>
      </c>
      <c r="C237" s="13" t="s">
        <v>5</v>
      </c>
      <c r="D237" s="9">
        <v>5</v>
      </c>
      <c r="E237" s="3">
        <v>14.85</v>
      </c>
      <c r="F237" s="3">
        <v>0.45</v>
      </c>
      <c r="G237" s="16">
        <f t="shared" si="238"/>
        <v>14.4</v>
      </c>
      <c r="H237" s="21">
        <v>15.19</v>
      </c>
      <c r="I237" s="3">
        <v>0.28000000000000003</v>
      </c>
      <c r="J237" s="167">
        <f t="shared" si="239"/>
        <v>14.91</v>
      </c>
      <c r="K237" s="24">
        <f t="shared" si="235"/>
        <v>-2.2383146807109933</v>
      </c>
      <c r="L237" s="7">
        <f t="shared" si="236"/>
        <v>1.1191573403554971</v>
      </c>
      <c r="M237" s="25">
        <f t="shared" si="237"/>
        <v>-3.3574720210664899</v>
      </c>
      <c r="N237" s="114"/>
      <c r="O237" s="114"/>
      <c r="P237" s="114"/>
      <c r="Q237" s="114"/>
    </row>
    <row r="238" spans="1:21" x14ac:dyDescent="0.35">
      <c r="A238" s="51">
        <f t="shared" si="240"/>
        <v>14</v>
      </c>
      <c r="B238" s="9">
        <v>90</v>
      </c>
      <c r="C238" s="13" t="s">
        <v>5</v>
      </c>
      <c r="D238" s="9">
        <v>5</v>
      </c>
      <c r="E238" s="3">
        <v>14.3</v>
      </c>
      <c r="F238" s="3">
        <v>0.72</v>
      </c>
      <c r="G238" s="16">
        <f t="shared" si="238"/>
        <v>13.58</v>
      </c>
      <c r="H238" s="21">
        <v>14.51</v>
      </c>
      <c r="I238" s="3">
        <v>0.09</v>
      </c>
      <c r="J238" s="167">
        <f t="shared" si="239"/>
        <v>14.42</v>
      </c>
      <c r="K238" s="24">
        <f t="shared" si="235"/>
        <v>-1.4472777394900005</v>
      </c>
      <c r="L238" s="7">
        <f t="shared" si="236"/>
        <v>4.341833218470021</v>
      </c>
      <c r="M238" s="25">
        <f t="shared" si="237"/>
        <v>-5.7891109579600268</v>
      </c>
      <c r="N238" s="114"/>
      <c r="O238" s="114"/>
      <c r="P238" s="114"/>
      <c r="Q238" s="114"/>
    </row>
    <row r="239" spans="1:21" x14ac:dyDescent="0.35">
      <c r="A239" s="51">
        <f t="shared" si="240"/>
        <v>15</v>
      </c>
      <c r="B239" s="9">
        <v>104</v>
      </c>
      <c r="C239" s="13" t="s">
        <v>6</v>
      </c>
      <c r="D239" s="9">
        <v>5</v>
      </c>
      <c r="E239" s="3">
        <v>8.32</v>
      </c>
      <c r="F239" s="3">
        <v>0.17</v>
      </c>
      <c r="G239" s="16">
        <f t="shared" si="238"/>
        <v>8.15</v>
      </c>
      <c r="H239" s="21">
        <v>8.56</v>
      </c>
      <c r="I239" s="3">
        <v>0.03</v>
      </c>
      <c r="J239" s="167">
        <f t="shared" si="239"/>
        <v>8.5300000000000011</v>
      </c>
      <c r="K239" s="24">
        <f t="shared" si="235"/>
        <v>-2.8037383177570119</v>
      </c>
      <c r="L239" s="7">
        <f t="shared" si="236"/>
        <v>1.6355140186915889</v>
      </c>
      <c r="M239" s="25">
        <f t="shared" si="237"/>
        <v>-4.4392523364486074</v>
      </c>
      <c r="N239" s="114"/>
      <c r="O239" s="114"/>
      <c r="P239" s="114"/>
      <c r="Q239" s="114"/>
    </row>
    <row r="240" spans="1:21" x14ac:dyDescent="0.35">
      <c r="A240" s="51">
        <f t="shared" si="240"/>
        <v>16</v>
      </c>
      <c r="B240" s="9">
        <v>105</v>
      </c>
      <c r="C240" s="13" t="s">
        <v>6</v>
      </c>
      <c r="D240" s="9">
        <v>5</v>
      </c>
      <c r="E240" s="3">
        <v>16.14</v>
      </c>
      <c r="F240" s="3">
        <v>0.97</v>
      </c>
      <c r="G240" s="16">
        <f t="shared" si="238"/>
        <v>15.17</v>
      </c>
      <c r="H240" s="21">
        <v>14.84</v>
      </c>
      <c r="I240" s="3">
        <v>0.51</v>
      </c>
      <c r="J240" s="167">
        <f t="shared" si="239"/>
        <v>14.33</v>
      </c>
      <c r="K240" s="24">
        <f t="shared" si="235"/>
        <v>8.760107816711594</v>
      </c>
      <c r="L240" s="7">
        <f t="shared" si="236"/>
        <v>3.0997304582210243</v>
      </c>
      <c r="M240" s="25">
        <f t="shared" si="237"/>
        <v>5.6603773584905657</v>
      </c>
      <c r="N240" s="114"/>
      <c r="O240" s="114"/>
      <c r="P240" s="114"/>
      <c r="Q240" s="114"/>
    </row>
    <row r="241" spans="1:21" x14ac:dyDescent="0.35">
      <c r="A241" s="51">
        <f t="shared" si="240"/>
        <v>17</v>
      </c>
      <c r="B241" s="9">
        <v>117</v>
      </c>
      <c r="C241" s="13" t="s">
        <v>6</v>
      </c>
      <c r="D241" s="9">
        <v>5</v>
      </c>
      <c r="E241" s="3">
        <v>8.4700000000000006</v>
      </c>
      <c r="F241" s="3">
        <v>0.59</v>
      </c>
      <c r="G241" s="16">
        <f t="shared" si="238"/>
        <v>7.8800000000000008</v>
      </c>
      <c r="H241" s="21">
        <v>8.57</v>
      </c>
      <c r="I241" s="3">
        <v>0.55000000000000004</v>
      </c>
      <c r="J241" s="167">
        <f t="shared" si="239"/>
        <v>8.02</v>
      </c>
      <c r="K241" s="24">
        <f t="shared" si="235"/>
        <v>-1.1668611435239165</v>
      </c>
      <c r="L241" s="7">
        <f t="shared" si="236"/>
        <v>0.46674445740956738</v>
      </c>
      <c r="M241" s="25">
        <f t="shared" si="237"/>
        <v>-1.6336056009334747</v>
      </c>
      <c r="N241" s="114"/>
      <c r="O241" s="114"/>
      <c r="P241" s="114"/>
      <c r="Q241" s="114"/>
      <c r="R241" s="151">
        <f>R242*2</f>
        <v>9.3448049247342606</v>
      </c>
      <c r="S241" s="127">
        <f t="shared" ref="S241" si="247">S242*2</f>
        <v>5.4197879633139667</v>
      </c>
      <c r="T241" s="127">
        <f t="shared" ref="T241" si="248">T242*2</f>
        <v>8.7641213847691457</v>
      </c>
      <c r="U241" s="128" t="s">
        <v>114</v>
      </c>
    </row>
    <row r="242" spans="1:21" x14ac:dyDescent="0.35">
      <c r="A242" s="51">
        <f t="shared" si="240"/>
        <v>18</v>
      </c>
      <c r="B242" s="9">
        <v>118</v>
      </c>
      <c r="C242" s="13" t="s">
        <v>6</v>
      </c>
      <c r="D242" s="9">
        <v>5</v>
      </c>
      <c r="E242" s="3">
        <v>7.29</v>
      </c>
      <c r="F242" s="3">
        <v>7.0000000000000007E-2</v>
      </c>
      <c r="G242" s="16">
        <f t="shared" si="238"/>
        <v>7.22</v>
      </c>
      <c r="H242" s="21">
        <v>7.03</v>
      </c>
      <c r="I242" s="3">
        <v>0.13</v>
      </c>
      <c r="J242" s="167">
        <f t="shared" si="239"/>
        <v>6.9</v>
      </c>
      <c r="K242" s="24">
        <f t="shared" si="235"/>
        <v>3.6984352773826425</v>
      </c>
      <c r="L242" s="7">
        <f t="shared" si="236"/>
        <v>-0.85348506401137969</v>
      </c>
      <c r="M242" s="25">
        <f t="shared" si="237"/>
        <v>4.551920341394017</v>
      </c>
      <c r="N242" s="114"/>
      <c r="O242" s="114"/>
      <c r="P242" s="114"/>
      <c r="Q242" s="114"/>
      <c r="R242" s="151">
        <f>STDEV(K235:K244)</f>
        <v>4.6724024623671303</v>
      </c>
      <c r="S242" s="127">
        <f t="shared" ref="S242" si="249">STDEV(L235:L244)</f>
        <v>2.7098939816569834</v>
      </c>
      <c r="T242" s="127">
        <f t="shared" ref="T242" si="250">STDEV(M235:M244)</f>
        <v>4.3820606923845729</v>
      </c>
      <c r="U242" s="128" t="s">
        <v>113</v>
      </c>
    </row>
    <row r="243" spans="1:21" x14ac:dyDescent="0.35">
      <c r="A243" s="51">
        <f t="shared" si="240"/>
        <v>19</v>
      </c>
      <c r="B243" s="9">
        <v>120</v>
      </c>
      <c r="C243" s="13" t="s">
        <v>6</v>
      </c>
      <c r="D243" s="9">
        <v>5</v>
      </c>
      <c r="E243" s="3">
        <v>8.36</v>
      </c>
      <c r="F243" s="3">
        <v>0.25</v>
      </c>
      <c r="G243" s="16">
        <f t="shared" si="238"/>
        <v>8.11</v>
      </c>
      <c r="H243" s="21">
        <v>8.7899999999999991</v>
      </c>
      <c r="I243" s="3">
        <v>0.45</v>
      </c>
      <c r="J243" s="167">
        <f t="shared" si="239"/>
        <v>8.34</v>
      </c>
      <c r="K243" s="24">
        <f t="shared" si="235"/>
        <v>-4.8919226393629094</v>
      </c>
      <c r="L243" s="7">
        <f t="shared" si="236"/>
        <v>-2.2753128555176341</v>
      </c>
      <c r="M243" s="25">
        <f t="shared" si="237"/>
        <v>-2.6166097838452838</v>
      </c>
      <c r="N243" s="114"/>
      <c r="O243" s="114"/>
      <c r="P243" s="114"/>
      <c r="Q243" s="114"/>
      <c r="R243" s="151">
        <f>AVERAGE(K235:K244)</f>
        <v>-1.0901311192061445</v>
      </c>
      <c r="S243" s="127">
        <f t="shared" ref="S243" si="251">AVERAGE(L235:L244)</f>
        <v>-5.6072389983977455E-2</v>
      </c>
      <c r="T243" s="127">
        <f t="shared" ref="T243" si="252">AVERAGE(M235:M244)</f>
        <v>-1.0340587292221677</v>
      </c>
      <c r="U243" s="128" t="s">
        <v>112</v>
      </c>
    </row>
    <row r="244" spans="1:21" x14ac:dyDescent="0.35">
      <c r="A244" s="120">
        <f t="shared" si="240"/>
        <v>20</v>
      </c>
      <c r="B244" s="121">
        <v>122</v>
      </c>
      <c r="C244" s="122" t="s">
        <v>6</v>
      </c>
      <c r="D244" s="121">
        <v>5</v>
      </c>
      <c r="E244" s="123">
        <v>14.42</v>
      </c>
      <c r="F244" s="123">
        <v>0.87</v>
      </c>
      <c r="G244" s="124">
        <f t="shared" si="238"/>
        <v>13.55</v>
      </c>
      <c r="H244" s="125">
        <v>14.97</v>
      </c>
      <c r="I244" s="123">
        <v>1.55</v>
      </c>
      <c r="J244" s="168">
        <f t="shared" si="239"/>
        <v>13.42</v>
      </c>
      <c r="K244" s="126">
        <f t="shared" si="235"/>
        <v>-3.6740146960587889</v>
      </c>
      <c r="L244" s="127">
        <f t="shared" si="236"/>
        <v>-4.5424181696726791</v>
      </c>
      <c r="M244" s="130">
        <f t="shared" si="237"/>
        <v>0.86840347361389969</v>
      </c>
      <c r="N244" s="114"/>
      <c r="O244" s="114"/>
      <c r="P244" s="114"/>
      <c r="Q244" s="114"/>
      <c r="R244" s="151">
        <f>SUM(H235:H244)</f>
        <v>118.88</v>
      </c>
      <c r="S244" s="128"/>
      <c r="T244" s="128"/>
      <c r="U244" s="128" t="s">
        <v>27</v>
      </c>
    </row>
    <row r="245" spans="1:21" x14ac:dyDescent="0.35">
      <c r="A245" s="51">
        <f t="shared" si="240"/>
        <v>21</v>
      </c>
      <c r="B245" s="9">
        <v>123</v>
      </c>
      <c r="C245" s="13" t="s">
        <v>6</v>
      </c>
      <c r="D245" s="9">
        <v>5</v>
      </c>
      <c r="E245" s="3">
        <v>15.33</v>
      </c>
      <c r="F245" s="3">
        <v>1.23</v>
      </c>
      <c r="G245" s="16">
        <f t="shared" si="238"/>
        <v>14.1</v>
      </c>
      <c r="H245" s="21">
        <v>16.96</v>
      </c>
      <c r="I245" s="3">
        <v>3.61</v>
      </c>
      <c r="J245" s="167">
        <f t="shared" si="239"/>
        <v>13.350000000000001</v>
      </c>
      <c r="K245" s="24">
        <f t="shared" si="235"/>
        <v>-9.6108490566037776</v>
      </c>
      <c r="L245" s="7">
        <f t="shared" si="236"/>
        <v>-14.033018867924527</v>
      </c>
      <c r="M245" s="25">
        <f t="shared" si="237"/>
        <v>4.4221698113207442</v>
      </c>
      <c r="N245" s="114"/>
      <c r="O245" s="114"/>
      <c r="P245" s="114"/>
      <c r="Q245" s="114"/>
    </row>
    <row r="246" spans="1:21" x14ac:dyDescent="0.35">
      <c r="A246" s="51">
        <f t="shared" si="240"/>
        <v>22</v>
      </c>
      <c r="B246" s="11">
        <v>126</v>
      </c>
      <c r="C246" s="12" t="s">
        <v>7</v>
      </c>
      <c r="D246" s="11">
        <v>5</v>
      </c>
      <c r="E246" s="5">
        <v>9.81</v>
      </c>
      <c r="F246" s="5">
        <v>0.39</v>
      </c>
      <c r="G246" s="16">
        <f t="shared" si="238"/>
        <v>9.42</v>
      </c>
      <c r="H246" s="22">
        <v>9.69</v>
      </c>
      <c r="I246" s="5">
        <v>0.88</v>
      </c>
      <c r="J246" s="167">
        <f t="shared" si="239"/>
        <v>8.8099999999999987</v>
      </c>
      <c r="K246" s="24">
        <f t="shared" si="235"/>
        <v>1.2383900928792673</v>
      </c>
      <c r="L246" s="7">
        <f t="shared" si="236"/>
        <v>-5.056759545923633</v>
      </c>
      <c r="M246" s="25">
        <f t="shared" si="237"/>
        <v>6.2951496388029025</v>
      </c>
      <c r="N246" s="114"/>
      <c r="O246" s="114"/>
      <c r="P246" s="114"/>
      <c r="Q246" s="114"/>
      <c r="R246" s="6"/>
    </row>
    <row r="247" spans="1:21" x14ac:dyDescent="0.35">
      <c r="A247" s="51">
        <f t="shared" si="240"/>
        <v>23</v>
      </c>
      <c r="B247" s="9">
        <v>128</v>
      </c>
      <c r="C247" s="13" t="s">
        <v>7</v>
      </c>
      <c r="D247" s="9">
        <v>5</v>
      </c>
      <c r="E247" s="3">
        <v>19.07</v>
      </c>
      <c r="F247" s="3">
        <v>1.72</v>
      </c>
      <c r="G247" s="16">
        <f t="shared" si="238"/>
        <v>17.350000000000001</v>
      </c>
      <c r="H247" s="21">
        <v>20.260000000000002</v>
      </c>
      <c r="I247" s="3">
        <v>4.2699999999999996</v>
      </c>
      <c r="J247" s="167">
        <f t="shared" si="239"/>
        <v>15.990000000000002</v>
      </c>
      <c r="K247" s="24">
        <f t="shared" si="235"/>
        <v>-5.8736426456071129</v>
      </c>
      <c r="L247" s="7">
        <f t="shared" si="236"/>
        <v>-12.586377097729514</v>
      </c>
      <c r="M247" s="25">
        <f t="shared" si="237"/>
        <v>6.7127344521224055</v>
      </c>
      <c r="N247" s="114"/>
      <c r="O247" s="114"/>
      <c r="P247" s="114"/>
      <c r="Q247" s="114"/>
    </row>
    <row r="248" spans="1:21" x14ac:dyDescent="0.35">
      <c r="A248" s="152">
        <f t="shared" si="240"/>
        <v>24</v>
      </c>
      <c r="B248" s="153">
        <v>137</v>
      </c>
      <c r="C248" s="154" t="s">
        <v>7</v>
      </c>
      <c r="D248" s="153">
        <v>5</v>
      </c>
      <c r="E248" s="155">
        <v>19.13</v>
      </c>
      <c r="F248" s="155">
        <v>0.56999999999999995</v>
      </c>
      <c r="G248" s="156">
        <f t="shared" si="238"/>
        <v>18.559999999999999</v>
      </c>
      <c r="H248" s="157">
        <v>20.52</v>
      </c>
      <c r="I248" s="155">
        <v>1.42</v>
      </c>
      <c r="J248" s="169">
        <f t="shared" si="239"/>
        <v>19.100000000000001</v>
      </c>
      <c r="K248" s="158">
        <f t="shared" si="235"/>
        <v>-6.7738791423001974</v>
      </c>
      <c r="L248" s="159">
        <f t="shared" si="236"/>
        <v>-4.1423001949317735</v>
      </c>
      <c r="M248" s="175">
        <f t="shared" si="237"/>
        <v>-2.6315789473684346</v>
      </c>
      <c r="N248" s="114"/>
      <c r="O248" s="114"/>
      <c r="P248" s="114"/>
      <c r="Q248" s="114"/>
    </row>
    <row r="249" spans="1:21" x14ac:dyDescent="0.35">
      <c r="A249" s="51">
        <f t="shared" si="240"/>
        <v>25</v>
      </c>
      <c r="B249" s="9">
        <v>138</v>
      </c>
      <c r="C249" s="13" t="s">
        <v>7</v>
      </c>
      <c r="D249" s="9">
        <v>5</v>
      </c>
      <c r="E249" s="3">
        <v>7.89</v>
      </c>
      <c r="F249" s="3">
        <v>0.16</v>
      </c>
      <c r="G249" s="16">
        <f t="shared" si="238"/>
        <v>7.7299999999999995</v>
      </c>
      <c r="H249" s="21">
        <v>8.11</v>
      </c>
      <c r="I249" s="3">
        <v>0.43</v>
      </c>
      <c r="J249" s="167">
        <f t="shared" si="239"/>
        <v>7.68</v>
      </c>
      <c r="K249" s="24">
        <f t="shared" si="235"/>
        <v>-2.712700369913684</v>
      </c>
      <c r="L249" s="7">
        <f t="shared" si="236"/>
        <v>-3.3292231812577064</v>
      </c>
      <c r="M249" s="25">
        <f t="shared" si="237"/>
        <v>0.61652281134401754</v>
      </c>
      <c r="N249" s="114"/>
      <c r="O249" s="114"/>
      <c r="P249" s="114"/>
      <c r="Q249" s="114"/>
    </row>
    <row r="250" spans="1:21" x14ac:dyDescent="0.35">
      <c r="A250" s="51">
        <f t="shared" si="240"/>
        <v>26</v>
      </c>
      <c r="B250" s="9">
        <v>141</v>
      </c>
      <c r="C250" s="13" t="s">
        <v>7</v>
      </c>
      <c r="D250" s="9">
        <v>5</v>
      </c>
      <c r="E250" s="3">
        <v>18.510000000000002</v>
      </c>
      <c r="F250" s="3">
        <v>0.56000000000000005</v>
      </c>
      <c r="G250" s="16">
        <f t="shared" si="238"/>
        <v>17.950000000000003</v>
      </c>
      <c r="H250" s="21">
        <v>19.18</v>
      </c>
      <c r="I250" s="3">
        <v>1.51</v>
      </c>
      <c r="J250" s="167">
        <f t="shared" si="239"/>
        <v>17.669999999999998</v>
      </c>
      <c r="K250" s="24">
        <f t="shared" si="235"/>
        <v>-3.4932221063607827</v>
      </c>
      <c r="L250" s="7">
        <f t="shared" si="236"/>
        <v>-4.9530761209593326</v>
      </c>
      <c r="M250" s="25">
        <f t="shared" si="237"/>
        <v>1.4598540145985646</v>
      </c>
      <c r="N250" s="114"/>
      <c r="O250" s="114"/>
      <c r="P250" s="114"/>
      <c r="Q250" s="114"/>
    </row>
    <row r="251" spans="1:21" x14ac:dyDescent="0.35">
      <c r="A251" s="51">
        <f t="shared" si="240"/>
        <v>27</v>
      </c>
      <c r="B251" s="11">
        <v>144</v>
      </c>
      <c r="C251" s="12" t="s">
        <v>8</v>
      </c>
      <c r="D251" s="11">
        <v>5</v>
      </c>
      <c r="E251" s="5">
        <v>9.75</v>
      </c>
      <c r="F251" s="5">
        <v>0.59</v>
      </c>
      <c r="G251" s="16">
        <f t="shared" si="238"/>
        <v>9.16</v>
      </c>
      <c r="H251" s="22">
        <v>9.5299999999999994</v>
      </c>
      <c r="I251" s="5">
        <v>0.55000000000000004</v>
      </c>
      <c r="J251" s="167">
        <f t="shared" si="239"/>
        <v>8.9799999999999986</v>
      </c>
      <c r="K251" s="24">
        <f t="shared" si="235"/>
        <v>2.3084994753410353</v>
      </c>
      <c r="L251" s="7">
        <f t="shared" si="236"/>
        <v>0.41972717733473164</v>
      </c>
      <c r="M251" s="25">
        <f t="shared" si="237"/>
        <v>1.8887722980063117</v>
      </c>
      <c r="N251" s="114"/>
      <c r="O251" s="114"/>
      <c r="P251" s="114"/>
      <c r="Q251" s="114"/>
      <c r="R251" s="127">
        <f>R252*2</f>
        <v>10.247172190420031</v>
      </c>
      <c r="S251" s="127">
        <f t="shared" ref="S251" si="253">S252*2</f>
        <v>9.7921297457576859</v>
      </c>
      <c r="T251" s="127">
        <f t="shared" ref="T251" si="254">T252*2</f>
        <v>7.6491673782786886</v>
      </c>
      <c r="U251" s="128" t="s">
        <v>114</v>
      </c>
    </row>
    <row r="252" spans="1:21" x14ac:dyDescent="0.35">
      <c r="A252" s="51">
        <f t="shared" si="240"/>
        <v>28</v>
      </c>
      <c r="B252" s="9">
        <v>148</v>
      </c>
      <c r="C252" s="13" t="s">
        <v>8</v>
      </c>
      <c r="D252" s="9">
        <v>5</v>
      </c>
      <c r="E252" s="3">
        <v>10.79</v>
      </c>
      <c r="F252" s="3">
        <v>0.22</v>
      </c>
      <c r="G252" s="16">
        <f t="shared" si="238"/>
        <v>10.569999999999999</v>
      </c>
      <c r="H252" s="21">
        <v>10.52</v>
      </c>
      <c r="I252" s="3">
        <v>0.1</v>
      </c>
      <c r="J252" s="167">
        <f t="shared" si="239"/>
        <v>10.42</v>
      </c>
      <c r="K252" s="24">
        <f t="shared" si="235"/>
        <v>2.5665399239543687</v>
      </c>
      <c r="L252" s="7">
        <f t="shared" si="236"/>
        <v>1.1406844106463878</v>
      </c>
      <c r="M252" s="25">
        <f t="shared" si="237"/>
        <v>1.4258555133079713</v>
      </c>
      <c r="N252" s="114"/>
      <c r="O252" s="114"/>
      <c r="P252" s="114"/>
      <c r="Q252" s="114"/>
      <c r="R252" s="127">
        <f>STDEV(K245:K254)</f>
        <v>5.1235860952100154</v>
      </c>
      <c r="S252" s="127">
        <f t="shared" ref="S252" si="255">STDEV(L245:L254)</f>
        <v>4.896064872878843</v>
      </c>
      <c r="T252" s="127">
        <f t="shared" ref="T252" si="256">STDEV(M245:M254)</f>
        <v>3.8245836891393443</v>
      </c>
      <c r="U252" s="128" t="s">
        <v>113</v>
      </c>
    </row>
    <row r="253" spans="1:21" x14ac:dyDescent="0.35">
      <c r="A253" s="51">
        <f t="shared" si="240"/>
        <v>29</v>
      </c>
      <c r="B253" s="9">
        <v>149</v>
      </c>
      <c r="C253" s="13" t="s">
        <v>8</v>
      </c>
      <c r="D253" s="9">
        <v>5</v>
      </c>
      <c r="E253" s="3">
        <v>12.05</v>
      </c>
      <c r="F253" s="3">
        <v>0.12</v>
      </c>
      <c r="G253" s="16">
        <f t="shared" si="238"/>
        <v>11.930000000000001</v>
      </c>
      <c r="H253" s="21">
        <v>11.74</v>
      </c>
      <c r="I253" s="3">
        <v>0.43</v>
      </c>
      <c r="J253" s="167">
        <f t="shared" si="239"/>
        <v>11.31</v>
      </c>
      <c r="K253" s="24">
        <f t="shared" si="235"/>
        <v>2.6405451448040926</v>
      </c>
      <c r="L253" s="7">
        <f t="shared" si="236"/>
        <v>-2.6405451448040886</v>
      </c>
      <c r="M253" s="25">
        <f t="shared" si="237"/>
        <v>5.2810902896081853</v>
      </c>
      <c r="N253" s="114"/>
      <c r="O253" s="114"/>
      <c r="P253" s="114"/>
      <c r="Q253" s="114"/>
      <c r="R253" s="127">
        <f>AVERAGE(K245:K254)</f>
        <v>-3.0508440749534484</v>
      </c>
      <c r="S253" s="129">
        <f t="shared" ref="S253" si="257">AVERAGE(L245:L254)</f>
        <v>-5.088176046360446</v>
      </c>
      <c r="T253" s="127">
        <f t="shared" ref="T253" si="258">AVERAGE(M245:M254)</f>
        <v>2.037331971406998</v>
      </c>
      <c r="U253" s="128" t="s">
        <v>112</v>
      </c>
    </row>
    <row r="254" spans="1:21" x14ac:dyDescent="0.35">
      <c r="A254" s="120">
        <f t="shared" si="240"/>
        <v>30</v>
      </c>
      <c r="B254" s="121">
        <v>185</v>
      </c>
      <c r="C254" s="122" t="s">
        <v>11</v>
      </c>
      <c r="D254" s="121">
        <v>5</v>
      </c>
      <c r="E254" s="123">
        <v>13.3</v>
      </c>
      <c r="F254" s="123">
        <v>0.27</v>
      </c>
      <c r="G254" s="124">
        <f t="shared" si="238"/>
        <v>13.030000000000001</v>
      </c>
      <c r="H254" s="125">
        <v>14.91</v>
      </c>
      <c r="I254" s="123">
        <v>1.1200000000000001</v>
      </c>
      <c r="J254" s="168">
        <f t="shared" si="239"/>
        <v>13.79</v>
      </c>
      <c r="K254" s="126">
        <f t="shared" si="235"/>
        <v>-10.798122065727696</v>
      </c>
      <c r="L254" s="127">
        <f t="shared" si="236"/>
        <v>-5.7008718980549977</v>
      </c>
      <c r="M254" s="130">
        <f t="shared" si="237"/>
        <v>-5.0972501676726889</v>
      </c>
      <c r="N254" s="114"/>
      <c r="O254" s="114"/>
      <c r="P254" s="114"/>
      <c r="Q254" s="114"/>
      <c r="R254" s="127">
        <f>SUM(H245:H254)</f>
        <v>141.41999999999999</v>
      </c>
      <c r="S254" s="128"/>
      <c r="T254" s="128"/>
      <c r="U254" s="128" t="s">
        <v>27</v>
      </c>
    </row>
    <row r="255" spans="1:21" x14ac:dyDescent="0.35">
      <c r="A255" s="51">
        <f t="shared" si="240"/>
        <v>31</v>
      </c>
      <c r="B255" s="9">
        <v>189</v>
      </c>
      <c r="C255" s="13" t="s">
        <v>11</v>
      </c>
      <c r="D255" s="9">
        <v>5</v>
      </c>
      <c r="E255" s="3">
        <v>8.9600000000000009</v>
      </c>
      <c r="F255" s="3">
        <v>0.27</v>
      </c>
      <c r="G255" s="16">
        <f t="shared" si="238"/>
        <v>8.6900000000000013</v>
      </c>
      <c r="H255" s="21">
        <v>9.4499999999999993</v>
      </c>
      <c r="I255" s="3">
        <v>0.31</v>
      </c>
      <c r="J255" s="167">
        <f t="shared" si="239"/>
        <v>9.1399999999999988</v>
      </c>
      <c r="K255" s="24">
        <f t="shared" si="235"/>
        <v>-5.1851851851851691</v>
      </c>
      <c r="L255" s="7">
        <f t="shared" si="236"/>
        <v>-0.42328042328042315</v>
      </c>
      <c r="M255" s="25">
        <f t="shared" si="237"/>
        <v>-4.7619047619047361</v>
      </c>
      <c r="N255" s="114"/>
      <c r="O255" s="114"/>
      <c r="P255" s="114"/>
      <c r="Q255" s="114"/>
    </row>
    <row r="256" spans="1:21" x14ac:dyDescent="0.35">
      <c r="A256" s="51">
        <f t="shared" si="240"/>
        <v>32</v>
      </c>
      <c r="B256" s="9">
        <v>190</v>
      </c>
      <c r="C256" s="13" t="s">
        <v>11</v>
      </c>
      <c r="D256" s="9">
        <v>5</v>
      </c>
      <c r="E256" s="3">
        <v>10.02</v>
      </c>
      <c r="F256" s="3">
        <v>0.2</v>
      </c>
      <c r="G256" s="16">
        <f t="shared" si="238"/>
        <v>9.82</v>
      </c>
      <c r="H256" s="21">
        <v>11.09</v>
      </c>
      <c r="I256" s="3">
        <v>0.13</v>
      </c>
      <c r="J256" s="167">
        <f t="shared" si="239"/>
        <v>10.959999999999999</v>
      </c>
      <c r="K256" s="24">
        <f t="shared" si="235"/>
        <v>-9.6483318304779111</v>
      </c>
      <c r="L256" s="7">
        <f t="shared" si="236"/>
        <v>0.63119927862939595</v>
      </c>
      <c r="M256" s="25">
        <f t="shared" si="237"/>
        <v>-10.279531109107293</v>
      </c>
      <c r="N256" s="114"/>
      <c r="O256" s="114"/>
      <c r="P256" s="114"/>
      <c r="Q256" s="114"/>
    </row>
    <row r="257" spans="1:17" x14ac:dyDescent="0.35">
      <c r="A257" s="51">
        <f t="shared" si="240"/>
        <v>33</v>
      </c>
      <c r="B257" s="9">
        <v>202</v>
      </c>
      <c r="C257" s="13" t="s">
        <v>12</v>
      </c>
      <c r="D257" s="9">
        <v>5</v>
      </c>
      <c r="E257" s="2">
        <v>6.59</v>
      </c>
      <c r="F257" s="2">
        <v>0.46</v>
      </c>
      <c r="G257" s="16">
        <f t="shared" si="238"/>
        <v>6.13</v>
      </c>
      <c r="H257" s="9">
        <v>7.05</v>
      </c>
      <c r="I257" s="2">
        <v>0.5</v>
      </c>
      <c r="J257" s="167">
        <f t="shared" si="239"/>
        <v>6.55</v>
      </c>
      <c r="K257" s="24">
        <f t="shared" si="235"/>
        <v>-6.5248226950354606</v>
      </c>
      <c r="L257" s="7">
        <f t="shared" si="236"/>
        <v>-0.5673758865248224</v>
      </c>
      <c r="M257" s="25">
        <f t="shared" si="237"/>
        <v>-5.9574468085106371</v>
      </c>
      <c r="N257" s="114"/>
      <c r="O257" s="114"/>
      <c r="P257" s="114"/>
      <c r="Q257" s="114"/>
    </row>
    <row r="258" spans="1:17" ht="16" thickBot="1" x14ac:dyDescent="0.4">
      <c r="A258" s="51">
        <f t="shared" si="240"/>
        <v>34</v>
      </c>
      <c r="B258" s="14">
        <v>204</v>
      </c>
      <c r="C258" s="15" t="s">
        <v>12</v>
      </c>
      <c r="D258" s="14">
        <v>5</v>
      </c>
      <c r="E258" s="19">
        <v>8.91</v>
      </c>
      <c r="F258" s="19">
        <v>0.36</v>
      </c>
      <c r="G258" s="20">
        <f t="shared" si="238"/>
        <v>8.5500000000000007</v>
      </c>
      <c r="H258" s="14">
        <v>9.08</v>
      </c>
      <c r="I258" s="19">
        <v>0.82</v>
      </c>
      <c r="J258" s="178">
        <f t="shared" si="239"/>
        <v>8.26</v>
      </c>
      <c r="K258" s="26">
        <f t="shared" si="235"/>
        <v>-1.8722466960352415</v>
      </c>
      <c r="L258" s="27">
        <f t="shared" si="236"/>
        <v>-5.0660792951541849</v>
      </c>
      <c r="M258" s="28">
        <f t="shared" si="237"/>
        <v>3.1938325991189531</v>
      </c>
      <c r="N258" s="114"/>
      <c r="O258" s="114"/>
      <c r="P258" s="114"/>
      <c r="Q258" s="114"/>
    </row>
  </sheetData>
  <sortState ref="A35:R272">
    <sortCondition ref="D35:D272"/>
  </sortState>
  <mergeCells count="66">
    <mergeCell ref="S15:AB15"/>
    <mergeCell ref="B21:M21"/>
    <mergeCell ref="B22:D22"/>
    <mergeCell ref="B23:D23"/>
    <mergeCell ref="B27:M27"/>
    <mergeCell ref="A17:G17"/>
    <mergeCell ref="A18:G18"/>
    <mergeCell ref="A19:G19"/>
    <mergeCell ref="N24:Q26"/>
    <mergeCell ref="R24:U26"/>
    <mergeCell ref="A28:A29"/>
    <mergeCell ref="B28:B29"/>
    <mergeCell ref="C28:C29"/>
    <mergeCell ref="D28:G28"/>
    <mergeCell ref="H28:J28"/>
    <mergeCell ref="K28:M28"/>
    <mergeCell ref="B24:D24"/>
    <mergeCell ref="B25:D25"/>
    <mergeCell ref="B34:D34"/>
    <mergeCell ref="B30:M30"/>
    <mergeCell ref="B32:D32"/>
    <mergeCell ref="B33:D33"/>
    <mergeCell ref="A123:A127"/>
    <mergeCell ref="B123:M123"/>
    <mergeCell ref="B124:D124"/>
    <mergeCell ref="B125:D125"/>
    <mergeCell ref="B126:D126"/>
    <mergeCell ref="B127:D127"/>
    <mergeCell ref="A77:A81"/>
    <mergeCell ref="B77:M77"/>
    <mergeCell ref="B78:D78"/>
    <mergeCell ref="B79:D79"/>
    <mergeCell ref="B80:D80"/>
    <mergeCell ref="B81:D81"/>
    <mergeCell ref="A5:G5"/>
    <mergeCell ref="A6:G6"/>
    <mergeCell ref="A220:A224"/>
    <mergeCell ref="B220:M220"/>
    <mergeCell ref="B221:D221"/>
    <mergeCell ref="B222:D222"/>
    <mergeCell ref="B223:D223"/>
    <mergeCell ref="B224:D224"/>
    <mergeCell ref="A176:A180"/>
    <mergeCell ref="B176:M176"/>
    <mergeCell ref="B177:D177"/>
    <mergeCell ref="B178:D178"/>
    <mergeCell ref="B179:D179"/>
    <mergeCell ref="B180:D180"/>
    <mergeCell ref="A30:A34"/>
    <mergeCell ref="B31:D31"/>
    <mergeCell ref="S7:AE7"/>
    <mergeCell ref="S2:AE2"/>
    <mergeCell ref="S8:AB8"/>
    <mergeCell ref="A15:G15"/>
    <mergeCell ref="A16:G16"/>
    <mergeCell ref="A12:G12"/>
    <mergeCell ref="A13:G13"/>
    <mergeCell ref="A14:G14"/>
    <mergeCell ref="A7:G7"/>
    <mergeCell ref="A8:G8"/>
    <mergeCell ref="A9:G9"/>
    <mergeCell ref="A10:G10"/>
    <mergeCell ref="A11:G11"/>
    <mergeCell ref="A2:M2"/>
    <mergeCell ref="A3:G3"/>
    <mergeCell ref="A4:G4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532C1-E63C-47AF-806E-F40A50EA920E}">
  <sheetPr>
    <tabColor theme="7" tint="0.39997558519241921"/>
  </sheetPr>
  <dimension ref="A1:Y214"/>
  <sheetViews>
    <sheetView tabSelected="1" topLeftCell="H201" zoomScale="90" zoomScaleNormal="90" workbookViewId="0">
      <selection activeCell="AF236" sqref="AF236"/>
    </sheetView>
  </sheetViews>
  <sheetFormatPr defaultRowHeight="15.5" x14ac:dyDescent="0.35"/>
  <cols>
    <col min="1" max="1" width="5.36328125" style="1" customWidth="1"/>
    <col min="2" max="3" width="9.6328125" style="1" customWidth="1"/>
    <col min="4" max="4" width="11.90625" style="1" customWidth="1"/>
    <col min="5" max="6" width="12.6328125" style="1" customWidth="1"/>
    <col min="7" max="7" width="12.6328125" style="4" customWidth="1"/>
    <col min="8" max="13" width="12.6328125" style="1" customWidth="1"/>
    <col min="14" max="14" width="9.6328125" style="1" customWidth="1"/>
    <col min="15" max="15" width="12.6328125" style="1" customWidth="1"/>
    <col min="16" max="16384" width="8.7265625" style="1"/>
  </cols>
  <sheetData>
    <row r="1" spans="1:13" ht="16" thickBot="1" x14ac:dyDescent="0.4"/>
    <row r="2" spans="1:13" ht="81" customHeight="1" thickBot="1" x14ac:dyDescent="0.4">
      <c r="B2" s="252" t="s">
        <v>34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40"/>
    </row>
    <row r="3" spans="1:13" ht="23" customHeight="1" thickBot="1" x14ac:dyDescent="0.4">
      <c r="B3" s="260" t="s">
        <v>32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61"/>
    </row>
    <row r="4" spans="1:13" x14ac:dyDescent="0.35">
      <c r="B4" s="237" t="s">
        <v>31</v>
      </c>
      <c r="C4" s="204"/>
      <c r="D4" s="204"/>
      <c r="E4" s="42">
        <f>E5*2</f>
        <v>8.4625757047817078</v>
      </c>
      <c r="F4" s="42">
        <f t="shared" ref="F4:M4" si="0">F5*2</f>
        <v>1.1853669244096534</v>
      </c>
      <c r="G4" s="42">
        <f t="shared" si="0"/>
        <v>7.9919347801386991</v>
      </c>
      <c r="H4" s="42">
        <f t="shared" si="0"/>
        <v>8.8520603321498861</v>
      </c>
      <c r="I4" s="42">
        <f t="shared" si="0"/>
        <v>1.4101895064573693</v>
      </c>
      <c r="J4" s="42">
        <f t="shared" si="0"/>
        <v>8.3255896291866609</v>
      </c>
      <c r="K4" s="43">
        <f t="shared" si="0"/>
        <v>13.980323968326402</v>
      </c>
      <c r="L4" s="43">
        <f t="shared" si="0"/>
        <v>6.9198524410277518</v>
      </c>
      <c r="M4" s="44">
        <f t="shared" si="0"/>
        <v>14.545281354018893</v>
      </c>
    </row>
    <row r="5" spans="1:13" x14ac:dyDescent="0.35">
      <c r="B5" s="237" t="s">
        <v>30</v>
      </c>
      <c r="C5" s="204"/>
      <c r="D5" s="204"/>
      <c r="E5" s="42">
        <f t="shared" ref="E5:M5" si="1">STDEV(E11:E214)</f>
        <v>4.2312878523908539</v>
      </c>
      <c r="F5" s="42">
        <f t="shared" si="1"/>
        <v>0.59268346220482671</v>
      </c>
      <c r="G5" s="42">
        <f t="shared" si="1"/>
        <v>3.9959673900693495</v>
      </c>
      <c r="H5" s="42">
        <f t="shared" si="1"/>
        <v>4.426030166074943</v>
      </c>
      <c r="I5" s="42">
        <f t="shared" si="1"/>
        <v>0.70509475322868465</v>
      </c>
      <c r="J5" s="42">
        <f t="shared" si="1"/>
        <v>4.1627948145933305</v>
      </c>
      <c r="K5" s="42">
        <f t="shared" si="1"/>
        <v>6.9901619841632012</v>
      </c>
      <c r="L5" s="42">
        <f t="shared" si="1"/>
        <v>3.4599262205138759</v>
      </c>
      <c r="M5" s="45">
        <f t="shared" si="1"/>
        <v>7.2726406770094467</v>
      </c>
    </row>
    <row r="6" spans="1:13" x14ac:dyDescent="0.35">
      <c r="B6" s="237" t="s">
        <v>28</v>
      </c>
      <c r="C6" s="204"/>
      <c r="D6" s="204"/>
      <c r="E6" s="3">
        <f t="shared" ref="E6:J6" si="2">AVERAGE(E11:E214)</f>
        <v>12.003725490196082</v>
      </c>
      <c r="F6" s="3">
        <f t="shared" si="2"/>
        <v>0.4441666666666666</v>
      </c>
      <c r="G6" s="3">
        <f t="shared" si="2"/>
        <v>11.561323529411775</v>
      </c>
      <c r="H6" s="3">
        <f t="shared" si="2"/>
        <v>12.242941176470588</v>
      </c>
      <c r="I6" s="3">
        <f t="shared" si="2"/>
        <v>0.6865686274509798</v>
      </c>
      <c r="J6" s="3">
        <f t="shared" si="2"/>
        <v>11.556372549019615</v>
      </c>
      <c r="K6" s="3" t="s">
        <v>29</v>
      </c>
      <c r="L6" s="3" t="s">
        <v>29</v>
      </c>
      <c r="M6" s="46" t="s">
        <v>29</v>
      </c>
    </row>
    <row r="7" spans="1:13" ht="16" thickBot="1" x14ac:dyDescent="0.4">
      <c r="B7" s="238" t="s">
        <v>27</v>
      </c>
      <c r="C7" s="239"/>
      <c r="D7" s="239"/>
      <c r="E7" s="47">
        <f t="shared" ref="E7:J7" si="3">SUM(E11:E214)</f>
        <v>2448.7600000000007</v>
      </c>
      <c r="F7" s="47">
        <f t="shared" si="3"/>
        <v>90.609999999999985</v>
      </c>
      <c r="G7" s="47">
        <f t="shared" si="3"/>
        <v>2358.510000000002</v>
      </c>
      <c r="H7" s="47">
        <f t="shared" si="3"/>
        <v>2497.56</v>
      </c>
      <c r="I7" s="47">
        <f t="shared" si="3"/>
        <v>140.05999999999989</v>
      </c>
      <c r="J7" s="47">
        <f t="shared" si="3"/>
        <v>2357.5000000000014</v>
      </c>
      <c r="K7" s="48">
        <f>(E7-H7)/H7*100</f>
        <v>-1.9539070132448981</v>
      </c>
      <c r="L7" s="49">
        <f>(F7-I7)/H7*100</f>
        <v>-1.9799324140360957</v>
      </c>
      <c r="M7" s="50">
        <f>(G7-J7)/H7*100</f>
        <v>4.0439468921694491E-2</v>
      </c>
    </row>
    <row r="8" spans="1:13" ht="23.5" customHeight="1" thickBot="1" x14ac:dyDescent="0.4">
      <c r="B8" s="234" t="s">
        <v>26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40"/>
    </row>
    <row r="9" spans="1:13" ht="15.5" customHeight="1" x14ac:dyDescent="0.35">
      <c r="A9" s="245" t="s">
        <v>0</v>
      </c>
      <c r="B9" s="247" t="s">
        <v>13</v>
      </c>
      <c r="C9" s="249" t="s">
        <v>14</v>
      </c>
      <c r="D9" s="242" t="s">
        <v>15</v>
      </c>
      <c r="E9" s="243"/>
      <c r="F9" s="243"/>
      <c r="G9" s="244"/>
      <c r="H9" s="242" t="s">
        <v>111</v>
      </c>
      <c r="I9" s="243"/>
      <c r="J9" s="244"/>
      <c r="K9" s="242" t="s">
        <v>19</v>
      </c>
      <c r="L9" s="243"/>
      <c r="M9" s="244"/>
    </row>
    <row r="10" spans="1:13" ht="80.5" customHeight="1" thickBot="1" x14ac:dyDescent="0.4">
      <c r="A10" s="246"/>
      <c r="B10" s="248"/>
      <c r="C10" s="250"/>
      <c r="D10" s="37" t="s">
        <v>1</v>
      </c>
      <c r="E10" s="38" t="s">
        <v>16</v>
      </c>
      <c r="F10" s="38" t="s">
        <v>17</v>
      </c>
      <c r="G10" s="39" t="s">
        <v>18</v>
      </c>
      <c r="H10" s="37" t="s">
        <v>20</v>
      </c>
      <c r="I10" s="38" t="s">
        <v>21</v>
      </c>
      <c r="J10" s="39" t="s">
        <v>22</v>
      </c>
      <c r="K10" s="40" t="s">
        <v>23</v>
      </c>
      <c r="L10" s="41" t="s">
        <v>24</v>
      </c>
      <c r="M10" s="39" t="s">
        <v>25</v>
      </c>
    </row>
    <row r="11" spans="1:13" x14ac:dyDescent="0.35">
      <c r="A11" s="51">
        <v>1</v>
      </c>
      <c r="B11" s="29">
        <v>1</v>
      </c>
      <c r="C11" s="30" t="s">
        <v>2</v>
      </c>
      <c r="D11" s="29">
        <v>2</v>
      </c>
      <c r="E11" s="31">
        <v>13.8</v>
      </c>
      <c r="F11" s="31">
        <v>0.4</v>
      </c>
      <c r="G11" s="32">
        <f>E11-F11</f>
        <v>13.4</v>
      </c>
      <c r="H11" s="33">
        <v>13.9</v>
      </c>
      <c r="I11" s="31">
        <v>1.1000000000000001</v>
      </c>
      <c r="J11" s="32">
        <f>H11-I11</f>
        <v>12.8</v>
      </c>
      <c r="K11" s="34">
        <f>(E11-H11)/H11*100</f>
        <v>-0.71942446043165209</v>
      </c>
      <c r="L11" s="35">
        <f>(F11-I11)/H11*100</f>
        <v>-5.0359712230215834</v>
      </c>
      <c r="M11" s="36">
        <f>(G11-J11)/H11*100</f>
        <v>4.3165467625899252</v>
      </c>
    </row>
    <row r="12" spans="1:13" x14ac:dyDescent="0.35">
      <c r="A12" s="51">
        <f>A11+1</f>
        <v>2</v>
      </c>
      <c r="B12" s="9">
        <v>2</v>
      </c>
      <c r="C12" s="10" t="s">
        <v>2</v>
      </c>
      <c r="D12" s="9">
        <v>2</v>
      </c>
      <c r="E12" s="3">
        <v>6.2</v>
      </c>
      <c r="F12" s="3">
        <v>0</v>
      </c>
      <c r="G12" s="16">
        <f t="shared" ref="G12:G75" si="4">E12-F12</f>
        <v>6.2</v>
      </c>
      <c r="H12" s="21">
        <v>6.4</v>
      </c>
      <c r="I12" s="3">
        <v>0.7</v>
      </c>
      <c r="J12" s="16">
        <f t="shared" ref="J12:J75" si="5">H12-I12</f>
        <v>5.7</v>
      </c>
      <c r="K12" s="24">
        <f t="shared" ref="K12:K75" si="6">(E12-H12)/H12*100</f>
        <v>-3.1250000000000027</v>
      </c>
      <c r="L12" s="7">
        <f t="shared" ref="L12:L75" si="7">(F12-I12)/H12*100</f>
        <v>-10.937499999999998</v>
      </c>
      <c r="M12" s="25">
        <f t="shared" ref="M12:M75" si="8">(G12-J12)/H12*100</f>
        <v>7.8125</v>
      </c>
    </row>
    <row r="13" spans="1:13" x14ac:dyDescent="0.35">
      <c r="A13" s="51">
        <f t="shared" ref="A13:A76" si="9">A12+1</f>
        <v>3</v>
      </c>
      <c r="B13" s="9">
        <v>3</v>
      </c>
      <c r="C13" s="10" t="s">
        <v>2</v>
      </c>
      <c r="D13" s="9">
        <v>2</v>
      </c>
      <c r="E13" s="3">
        <v>14.5</v>
      </c>
      <c r="F13" s="3">
        <v>0.1</v>
      </c>
      <c r="G13" s="16">
        <f t="shared" si="4"/>
        <v>14.4</v>
      </c>
      <c r="H13" s="21">
        <v>15.3</v>
      </c>
      <c r="I13" s="3">
        <v>0.6</v>
      </c>
      <c r="J13" s="16">
        <f t="shared" si="5"/>
        <v>14.700000000000001</v>
      </c>
      <c r="K13" s="24">
        <f t="shared" si="6"/>
        <v>-5.228758169934645</v>
      </c>
      <c r="L13" s="7">
        <f t="shared" si="7"/>
        <v>-3.2679738562091507</v>
      </c>
      <c r="M13" s="25">
        <f t="shared" si="8"/>
        <v>-1.9607843137254948</v>
      </c>
    </row>
    <row r="14" spans="1:13" x14ac:dyDescent="0.35">
      <c r="A14" s="51">
        <f t="shared" si="9"/>
        <v>4</v>
      </c>
      <c r="B14" s="9">
        <v>4</v>
      </c>
      <c r="C14" s="10" t="s">
        <v>2</v>
      </c>
      <c r="D14" s="9">
        <v>3</v>
      </c>
      <c r="E14" s="3">
        <v>8.3000000000000007</v>
      </c>
      <c r="F14" s="3">
        <v>0</v>
      </c>
      <c r="G14" s="16">
        <f t="shared" si="4"/>
        <v>8.3000000000000007</v>
      </c>
      <c r="H14" s="21">
        <v>8.5</v>
      </c>
      <c r="I14" s="3">
        <v>0.3</v>
      </c>
      <c r="J14" s="16">
        <f t="shared" si="5"/>
        <v>8.1999999999999993</v>
      </c>
      <c r="K14" s="24">
        <f t="shared" si="6"/>
        <v>-2.3529411764705799</v>
      </c>
      <c r="L14" s="7">
        <f t="shared" si="7"/>
        <v>-3.5294117647058822</v>
      </c>
      <c r="M14" s="25">
        <f t="shared" si="8"/>
        <v>1.1764705882353108</v>
      </c>
    </row>
    <row r="15" spans="1:13" x14ac:dyDescent="0.35">
      <c r="A15" s="51">
        <f t="shared" si="9"/>
        <v>5</v>
      </c>
      <c r="B15" s="9">
        <v>5</v>
      </c>
      <c r="C15" s="10" t="s">
        <v>2</v>
      </c>
      <c r="D15" s="9">
        <v>3</v>
      </c>
      <c r="E15" s="3">
        <v>10</v>
      </c>
      <c r="F15" s="3">
        <v>0</v>
      </c>
      <c r="G15" s="16">
        <f t="shared" si="4"/>
        <v>10</v>
      </c>
      <c r="H15" s="21">
        <v>8.6</v>
      </c>
      <c r="I15" s="3">
        <v>0.2</v>
      </c>
      <c r="J15" s="16">
        <f t="shared" si="5"/>
        <v>8.4</v>
      </c>
      <c r="K15" s="24">
        <f t="shared" si="6"/>
        <v>16.279069767441865</v>
      </c>
      <c r="L15" s="7">
        <f t="shared" si="7"/>
        <v>-2.3255813953488373</v>
      </c>
      <c r="M15" s="25">
        <f t="shared" si="8"/>
        <v>18.604651162790695</v>
      </c>
    </row>
    <row r="16" spans="1:13" x14ac:dyDescent="0.35">
      <c r="A16" s="51">
        <f t="shared" si="9"/>
        <v>6</v>
      </c>
      <c r="B16" s="9">
        <v>6</v>
      </c>
      <c r="C16" s="10" t="s">
        <v>2</v>
      </c>
      <c r="D16" s="9">
        <v>4</v>
      </c>
      <c r="E16" s="3">
        <v>8.1999999999999993</v>
      </c>
      <c r="F16" s="3">
        <v>0</v>
      </c>
      <c r="G16" s="16">
        <f t="shared" si="4"/>
        <v>8.1999999999999993</v>
      </c>
      <c r="H16" s="21">
        <v>7.9</v>
      </c>
      <c r="I16" s="3">
        <v>0</v>
      </c>
      <c r="J16" s="16">
        <f t="shared" si="5"/>
        <v>7.9</v>
      </c>
      <c r="K16" s="24">
        <f t="shared" si="6"/>
        <v>3.7974683544303658</v>
      </c>
      <c r="L16" s="7">
        <f t="shared" si="7"/>
        <v>0</v>
      </c>
      <c r="M16" s="25">
        <f t="shared" si="8"/>
        <v>3.7974683544303658</v>
      </c>
    </row>
    <row r="17" spans="1:13" x14ac:dyDescent="0.35">
      <c r="A17" s="51">
        <f t="shared" si="9"/>
        <v>7</v>
      </c>
      <c r="B17" s="9">
        <v>7</v>
      </c>
      <c r="C17" s="10" t="s">
        <v>2</v>
      </c>
      <c r="D17" s="9">
        <v>4</v>
      </c>
      <c r="E17" s="3">
        <v>14.2</v>
      </c>
      <c r="F17" s="3">
        <v>0.4</v>
      </c>
      <c r="G17" s="16">
        <f t="shared" si="4"/>
        <v>13.799999999999999</v>
      </c>
      <c r="H17" s="21">
        <v>16.2</v>
      </c>
      <c r="I17" s="3">
        <v>1.5</v>
      </c>
      <c r="J17" s="16">
        <f t="shared" si="5"/>
        <v>14.7</v>
      </c>
      <c r="K17" s="24">
        <f t="shared" si="6"/>
        <v>-12.345679012345681</v>
      </c>
      <c r="L17" s="7">
        <f t="shared" si="7"/>
        <v>-6.7901234567901243</v>
      </c>
      <c r="M17" s="25">
        <f t="shared" si="8"/>
        <v>-5.555555555555558</v>
      </c>
    </row>
    <row r="18" spans="1:13" x14ac:dyDescent="0.35">
      <c r="A18" s="51">
        <f t="shared" si="9"/>
        <v>8</v>
      </c>
      <c r="B18" s="9">
        <v>8</v>
      </c>
      <c r="C18" s="10" t="s">
        <v>2</v>
      </c>
      <c r="D18" s="9">
        <v>3</v>
      </c>
      <c r="E18" s="3">
        <v>15.6</v>
      </c>
      <c r="F18" s="3">
        <v>0.01</v>
      </c>
      <c r="G18" s="16">
        <f t="shared" si="4"/>
        <v>15.59</v>
      </c>
      <c r="H18" s="21">
        <v>15.5</v>
      </c>
      <c r="I18" s="3">
        <v>0.3</v>
      </c>
      <c r="J18" s="16">
        <f t="shared" si="5"/>
        <v>15.2</v>
      </c>
      <c r="K18" s="24">
        <f t="shared" si="6"/>
        <v>0.64516129032257841</v>
      </c>
      <c r="L18" s="7">
        <f t="shared" si="7"/>
        <v>-1.8709677419354835</v>
      </c>
      <c r="M18" s="25">
        <f t="shared" si="8"/>
        <v>2.5161290322580681</v>
      </c>
    </row>
    <row r="19" spans="1:13" x14ac:dyDescent="0.35">
      <c r="A19" s="51">
        <f t="shared" si="9"/>
        <v>9</v>
      </c>
      <c r="B19" s="9">
        <v>9</v>
      </c>
      <c r="C19" s="10" t="s">
        <v>3</v>
      </c>
      <c r="D19" s="9">
        <v>1</v>
      </c>
      <c r="E19" s="3">
        <v>13.6</v>
      </c>
      <c r="F19" s="3">
        <v>0.1</v>
      </c>
      <c r="G19" s="16">
        <f t="shared" si="4"/>
        <v>13.5</v>
      </c>
      <c r="H19" s="21">
        <v>13.9</v>
      </c>
      <c r="I19" s="3">
        <v>1</v>
      </c>
      <c r="J19" s="16">
        <f t="shared" si="5"/>
        <v>12.9</v>
      </c>
      <c r="K19" s="24">
        <f t="shared" si="6"/>
        <v>-2.1582733812949688</v>
      </c>
      <c r="L19" s="7">
        <f t="shared" si="7"/>
        <v>-6.4748201438848918</v>
      </c>
      <c r="M19" s="25">
        <f t="shared" si="8"/>
        <v>4.3165467625899252</v>
      </c>
    </row>
    <row r="20" spans="1:13" x14ac:dyDescent="0.35">
      <c r="A20" s="51">
        <f t="shared" si="9"/>
        <v>10</v>
      </c>
      <c r="B20" s="9">
        <v>10</v>
      </c>
      <c r="C20" s="10" t="s">
        <v>3</v>
      </c>
      <c r="D20" s="9">
        <v>1</v>
      </c>
      <c r="E20" s="3">
        <v>6.2</v>
      </c>
      <c r="F20" s="3">
        <v>0.1</v>
      </c>
      <c r="G20" s="16">
        <f t="shared" si="4"/>
        <v>6.1000000000000005</v>
      </c>
      <c r="H20" s="21">
        <v>5.9</v>
      </c>
      <c r="I20" s="3">
        <v>0.1</v>
      </c>
      <c r="J20" s="16">
        <f t="shared" si="5"/>
        <v>5.8000000000000007</v>
      </c>
      <c r="K20" s="24">
        <f t="shared" si="6"/>
        <v>5.0847457627118615</v>
      </c>
      <c r="L20" s="7">
        <f t="shared" si="7"/>
        <v>0</v>
      </c>
      <c r="M20" s="25">
        <f t="shared" si="8"/>
        <v>5.0847457627118615</v>
      </c>
    </row>
    <row r="21" spans="1:13" x14ac:dyDescent="0.35">
      <c r="A21" s="51">
        <f t="shared" si="9"/>
        <v>11</v>
      </c>
      <c r="B21" s="9">
        <v>11</v>
      </c>
      <c r="C21" s="10" t="s">
        <v>3</v>
      </c>
      <c r="D21" s="9">
        <v>5</v>
      </c>
      <c r="E21" s="3">
        <v>4.5999999999999996</v>
      </c>
      <c r="F21" s="3">
        <v>0</v>
      </c>
      <c r="G21" s="16">
        <f t="shared" si="4"/>
        <v>4.5999999999999996</v>
      </c>
      <c r="H21" s="21">
        <v>5.6</v>
      </c>
      <c r="I21" s="3">
        <v>0.2</v>
      </c>
      <c r="J21" s="16">
        <f t="shared" si="5"/>
        <v>5.3999999999999995</v>
      </c>
      <c r="K21" s="24">
        <f t="shared" si="6"/>
        <v>-17.857142857142858</v>
      </c>
      <c r="L21" s="7">
        <f t="shared" si="7"/>
        <v>-3.5714285714285721</v>
      </c>
      <c r="M21" s="25">
        <f t="shared" si="8"/>
        <v>-14.285714285714283</v>
      </c>
    </row>
    <row r="22" spans="1:13" x14ac:dyDescent="0.35">
      <c r="A22" s="51">
        <f t="shared" si="9"/>
        <v>12</v>
      </c>
      <c r="B22" s="9">
        <v>12</v>
      </c>
      <c r="C22" s="10" t="s">
        <v>3</v>
      </c>
      <c r="D22" s="9">
        <v>2</v>
      </c>
      <c r="E22" s="3">
        <v>6.1</v>
      </c>
      <c r="F22" s="3">
        <v>0</v>
      </c>
      <c r="G22" s="16">
        <f t="shared" si="4"/>
        <v>6.1</v>
      </c>
      <c r="H22" s="21">
        <v>5.8</v>
      </c>
      <c r="I22" s="3">
        <v>0</v>
      </c>
      <c r="J22" s="16">
        <f t="shared" si="5"/>
        <v>5.8</v>
      </c>
      <c r="K22" s="24">
        <f t="shared" si="6"/>
        <v>5.1724137931034457</v>
      </c>
      <c r="L22" s="7">
        <f t="shared" si="7"/>
        <v>0</v>
      </c>
      <c r="M22" s="25">
        <f t="shared" si="8"/>
        <v>5.1724137931034457</v>
      </c>
    </row>
    <row r="23" spans="1:13" x14ac:dyDescent="0.35">
      <c r="A23" s="51">
        <f t="shared" si="9"/>
        <v>13</v>
      </c>
      <c r="B23" s="9">
        <v>13</v>
      </c>
      <c r="C23" s="10" t="s">
        <v>3</v>
      </c>
      <c r="D23" s="9">
        <v>2</v>
      </c>
      <c r="E23" s="3">
        <v>15.9</v>
      </c>
      <c r="F23" s="3">
        <v>0</v>
      </c>
      <c r="G23" s="16">
        <f t="shared" si="4"/>
        <v>15.9</v>
      </c>
      <c r="H23" s="21">
        <v>15.3</v>
      </c>
      <c r="I23" s="3">
        <v>1.2</v>
      </c>
      <c r="J23" s="16">
        <f t="shared" si="5"/>
        <v>14.100000000000001</v>
      </c>
      <c r="K23" s="24">
        <f t="shared" si="6"/>
        <v>3.9215686274509776</v>
      </c>
      <c r="L23" s="7">
        <f t="shared" si="7"/>
        <v>-7.8431372549019605</v>
      </c>
      <c r="M23" s="25">
        <f t="shared" si="8"/>
        <v>11.764705882352935</v>
      </c>
    </row>
    <row r="24" spans="1:13" x14ac:dyDescent="0.35">
      <c r="A24" s="51">
        <f t="shared" si="9"/>
        <v>14</v>
      </c>
      <c r="B24" s="9">
        <v>14</v>
      </c>
      <c r="C24" s="10" t="s">
        <v>3</v>
      </c>
      <c r="D24" s="9">
        <v>5</v>
      </c>
      <c r="E24" s="3">
        <v>14.8</v>
      </c>
      <c r="F24" s="3">
        <v>0.3</v>
      </c>
      <c r="G24" s="16">
        <f t="shared" si="4"/>
        <v>14.5</v>
      </c>
      <c r="H24" s="21">
        <v>15</v>
      </c>
      <c r="I24" s="3">
        <v>1.8</v>
      </c>
      <c r="J24" s="16">
        <f t="shared" si="5"/>
        <v>13.2</v>
      </c>
      <c r="K24" s="24">
        <f t="shared" si="6"/>
        <v>-1.3333333333333286</v>
      </c>
      <c r="L24" s="7">
        <f t="shared" si="7"/>
        <v>-10</v>
      </c>
      <c r="M24" s="25">
        <f t="shared" si="8"/>
        <v>8.6666666666666714</v>
      </c>
    </row>
    <row r="25" spans="1:13" x14ac:dyDescent="0.35">
      <c r="A25" s="51">
        <f t="shared" si="9"/>
        <v>15</v>
      </c>
      <c r="B25" s="9">
        <v>15</v>
      </c>
      <c r="C25" s="10" t="s">
        <v>3</v>
      </c>
      <c r="D25" s="9">
        <v>3</v>
      </c>
      <c r="E25" s="3">
        <v>5.6</v>
      </c>
      <c r="F25" s="3">
        <v>0</v>
      </c>
      <c r="G25" s="16">
        <f t="shared" si="4"/>
        <v>5.6</v>
      </c>
      <c r="H25" s="21">
        <v>4.4000000000000004</v>
      </c>
      <c r="I25" s="3">
        <v>0.2</v>
      </c>
      <c r="J25" s="16">
        <f t="shared" si="5"/>
        <v>4.2</v>
      </c>
      <c r="K25" s="24">
        <f t="shared" si="6"/>
        <v>27.272727272727256</v>
      </c>
      <c r="L25" s="7">
        <f t="shared" si="7"/>
        <v>-4.5454545454545459</v>
      </c>
      <c r="M25" s="25">
        <f t="shared" si="8"/>
        <v>31.818181818181802</v>
      </c>
    </row>
    <row r="26" spans="1:13" x14ac:dyDescent="0.35">
      <c r="A26" s="51">
        <f t="shared" si="9"/>
        <v>16</v>
      </c>
      <c r="B26" s="9">
        <v>16</v>
      </c>
      <c r="C26" s="10" t="s">
        <v>3</v>
      </c>
      <c r="D26" s="9">
        <v>3</v>
      </c>
      <c r="E26" s="3">
        <v>16.3</v>
      </c>
      <c r="F26" s="3">
        <v>0</v>
      </c>
      <c r="G26" s="16">
        <f t="shared" si="4"/>
        <v>16.3</v>
      </c>
      <c r="H26" s="21">
        <v>17</v>
      </c>
      <c r="I26" s="3">
        <v>1</v>
      </c>
      <c r="J26" s="16">
        <f t="shared" si="5"/>
        <v>16</v>
      </c>
      <c r="K26" s="24">
        <f t="shared" si="6"/>
        <v>-4.1176470588235254</v>
      </c>
      <c r="L26" s="7">
        <f t="shared" si="7"/>
        <v>-5.8823529411764701</v>
      </c>
      <c r="M26" s="25">
        <f t="shared" si="8"/>
        <v>1.7647058823529453</v>
      </c>
    </row>
    <row r="27" spans="1:13" x14ac:dyDescent="0.35">
      <c r="A27" s="51">
        <f t="shared" si="9"/>
        <v>17</v>
      </c>
      <c r="B27" s="9">
        <v>17</v>
      </c>
      <c r="C27" s="10" t="s">
        <v>3</v>
      </c>
      <c r="D27" s="9">
        <v>3</v>
      </c>
      <c r="E27" s="3">
        <v>9.67</v>
      </c>
      <c r="F27" s="3">
        <v>1.45</v>
      </c>
      <c r="G27" s="16">
        <f t="shared" si="4"/>
        <v>8.2200000000000006</v>
      </c>
      <c r="H27" s="21">
        <v>9.49</v>
      </c>
      <c r="I27" s="3">
        <v>1.82</v>
      </c>
      <c r="J27" s="16">
        <f t="shared" si="5"/>
        <v>7.67</v>
      </c>
      <c r="K27" s="24">
        <f t="shared" si="6"/>
        <v>1.8967334035827157</v>
      </c>
      <c r="L27" s="7">
        <f t="shared" si="7"/>
        <v>-3.8988408851422558</v>
      </c>
      <c r="M27" s="25">
        <f t="shared" si="8"/>
        <v>5.795574288724981</v>
      </c>
    </row>
    <row r="28" spans="1:13" x14ac:dyDescent="0.35">
      <c r="A28" s="51">
        <f t="shared" si="9"/>
        <v>18</v>
      </c>
      <c r="B28" s="9">
        <v>18</v>
      </c>
      <c r="C28" s="10" t="s">
        <v>3</v>
      </c>
      <c r="D28" s="9">
        <v>3</v>
      </c>
      <c r="E28" s="3">
        <v>7.5</v>
      </c>
      <c r="F28" s="3">
        <v>0.1</v>
      </c>
      <c r="G28" s="16">
        <f t="shared" si="4"/>
        <v>7.4</v>
      </c>
      <c r="H28" s="21">
        <v>7.7</v>
      </c>
      <c r="I28" s="3">
        <v>1.1000000000000001</v>
      </c>
      <c r="J28" s="16">
        <f t="shared" si="5"/>
        <v>6.6</v>
      </c>
      <c r="K28" s="24">
        <f t="shared" si="6"/>
        <v>-2.5974025974025996</v>
      </c>
      <c r="L28" s="7">
        <f t="shared" si="7"/>
        <v>-12.987012987012985</v>
      </c>
      <c r="M28" s="25">
        <f t="shared" si="8"/>
        <v>10.389610389610398</v>
      </c>
    </row>
    <row r="29" spans="1:13" x14ac:dyDescent="0.35">
      <c r="A29" s="51">
        <f t="shared" si="9"/>
        <v>19</v>
      </c>
      <c r="B29" s="9">
        <v>19</v>
      </c>
      <c r="C29" s="10" t="s">
        <v>3</v>
      </c>
      <c r="D29" s="9">
        <v>3</v>
      </c>
      <c r="E29" s="3">
        <v>13.7</v>
      </c>
      <c r="F29" s="3">
        <v>0</v>
      </c>
      <c r="G29" s="16">
        <f t="shared" si="4"/>
        <v>13.7</v>
      </c>
      <c r="H29" s="21">
        <v>14.8</v>
      </c>
      <c r="I29" s="3">
        <v>0.9</v>
      </c>
      <c r="J29" s="16">
        <f t="shared" si="5"/>
        <v>13.9</v>
      </c>
      <c r="K29" s="24">
        <f t="shared" si="6"/>
        <v>-7.4324324324324413</v>
      </c>
      <c r="L29" s="7">
        <f t="shared" si="7"/>
        <v>-6.0810810810810807</v>
      </c>
      <c r="M29" s="25">
        <f t="shared" si="8"/>
        <v>-1.3513513513513586</v>
      </c>
    </row>
    <row r="30" spans="1:13" x14ac:dyDescent="0.35">
      <c r="A30" s="51">
        <f t="shared" si="9"/>
        <v>20</v>
      </c>
      <c r="B30" s="9">
        <v>20</v>
      </c>
      <c r="C30" s="10" t="s">
        <v>3</v>
      </c>
      <c r="D30" s="9">
        <v>2</v>
      </c>
      <c r="E30" s="3">
        <v>16.100000000000001</v>
      </c>
      <c r="F30" s="3">
        <v>1.3</v>
      </c>
      <c r="G30" s="16">
        <f t="shared" si="4"/>
        <v>14.8</v>
      </c>
      <c r="H30" s="21">
        <v>17.3</v>
      </c>
      <c r="I30" s="3">
        <v>1.8</v>
      </c>
      <c r="J30" s="16">
        <f t="shared" si="5"/>
        <v>15.5</v>
      </c>
      <c r="K30" s="24">
        <f t="shared" si="6"/>
        <v>-6.936416184971093</v>
      </c>
      <c r="L30" s="7">
        <f t="shared" si="7"/>
        <v>-2.8901734104046244</v>
      </c>
      <c r="M30" s="25">
        <f t="shared" si="8"/>
        <v>-4.04624277456647</v>
      </c>
    </row>
    <row r="31" spans="1:13" x14ac:dyDescent="0.35">
      <c r="A31" s="51">
        <f t="shared" si="9"/>
        <v>21</v>
      </c>
      <c r="B31" s="9">
        <v>21</v>
      </c>
      <c r="C31" s="10" t="s">
        <v>3</v>
      </c>
      <c r="D31" s="9">
        <v>3</v>
      </c>
      <c r="E31" s="3">
        <v>6</v>
      </c>
      <c r="F31" s="3">
        <v>0</v>
      </c>
      <c r="G31" s="16">
        <f t="shared" si="4"/>
        <v>6</v>
      </c>
      <c r="H31" s="21">
        <v>6.9</v>
      </c>
      <c r="I31" s="3">
        <v>0.4</v>
      </c>
      <c r="J31" s="16">
        <f t="shared" si="5"/>
        <v>6.5</v>
      </c>
      <c r="K31" s="24">
        <f t="shared" si="6"/>
        <v>-13.04347826086957</v>
      </c>
      <c r="L31" s="7">
        <f t="shared" si="7"/>
        <v>-5.7971014492753623</v>
      </c>
      <c r="M31" s="25">
        <f t="shared" si="8"/>
        <v>-7.2463768115942031</v>
      </c>
    </row>
    <row r="32" spans="1:13" x14ac:dyDescent="0.35">
      <c r="A32" s="51">
        <f t="shared" si="9"/>
        <v>22</v>
      </c>
      <c r="B32" s="9">
        <v>22</v>
      </c>
      <c r="C32" s="10" t="s">
        <v>3</v>
      </c>
      <c r="D32" s="9">
        <v>5</v>
      </c>
      <c r="E32" s="3">
        <v>13.9</v>
      </c>
      <c r="F32" s="3">
        <v>1.2</v>
      </c>
      <c r="G32" s="16">
        <f t="shared" si="4"/>
        <v>12.700000000000001</v>
      </c>
      <c r="H32" s="21">
        <v>12.2</v>
      </c>
      <c r="I32" s="3">
        <v>2</v>
      </c>
      <c r="J32" s="16">
        <f t="shared" si="5"/>
        <v>10.199999999999999</v>
      </c>
      <c r="K32" s="24">
        <f t="shared" si="6"/>
        <v>13.934426229508206</v>
      </c>
      <c r="L32" s="7">
        <f t="shared" si="7"/>
        <v>-6.557377049180328</v>
      </c>
      <c r="M32" s="25">
        <f t="shared" si="8"/>
        <v>20.49180327868854</v>
      </c>
    </row>
    <row r="33" spans="1:25" x14ac:dyDescent="0.35">
      <c r="A33" s="51">
        <f t="shared" si="9"/>
        <v>23</v>
      </c>
      <c r="B33" s="9">
        <v>23</v>
      </c>
      <c r="C33" s="10" t="s">
        <v>3</v>
      </c>
      <c r="D33" s="9">
        <v>3</v>
      </c>
      <c r="E33" s="3">
        <v>13.2</v>
      </c>
      <c r="F33" s="3">
        <v>0.1</v>
      </c>
      <c r="G33" s="16">
        <f t="shared" si="4"/>
        <v>13.1</v>
      </c>
      <c r="H33" s="21">
        <v>13.7</v>
      </c>
      <c r="I33" s="3">
        <v>0.2</v>
      </c>
      <c r="J33" s="16">
        <f t="shared" si="5"/>
        <v>13.5</v>
      </c>
      <c r="K33" s="24">
        <f t="shared" si="6"/>
        <v>-3.6496350364963508</v>
      </c>
      <c r="L33" s="7">
        <f t="shared" si="7"/>
        <v>-0.72992700729927018</v>
      </c>
      <c r="M33" s="25">
        <f t="shared" si="8"/>
        <v>-2.9197080291970829</v>
      </c>
    </row>
    <row r="34" spans="1:25" x14ac:dyDescent="0.35">
      <c r="A34" s="51">
        <f t="shared" si="9"/>
        <v>24</v>
      </c>
      <c r="B34" s="9">
        <v>24</v>
      </c>
      <c r="C34" s="10" t="s">
        <v>3</v>
      </c>
      <c r="D34" s="9">
        <v>3</v>
      </c>
      <c r="E34" s="3">
        <v>8.4</v>
      </c>
      <c r="F34" s="3">
        <v>0.1</v>
      </c>
      <c r="G34" s="16">
        <f t="shared" si="4"/>
        <v>8.3000000000000007</v>
      </c>
      <c r="H34" s="21">
        <v>8.3000000000000007</v>
      </c>
      <c r="I34" s="3">
        <v>0.7</v>
      </c>
      <c r="J34" s="16">
        <f t="shared" si="5"/>
        <v>7.6000000000000005</v>
      </c>
      <c r="K34" s="24">
        <f t="shared" si="6"/>
        <v>1.2048192771084292</v>
      </c>
      <c r="L34" s="7">
        <f t="shared" si="7"/>
        <v>-7.2289156626506017</v>
      </c>
      <c r="M34" s="25">
        <f t="shared" si="8"/>
        <v>8.4337349397590362</v>
      </c>
    </row>
    <row r="35" spans="1:25" x14ac:dyDescent="0.35">
      <c r="A35" s="51">
        <f t="shared" si="9"/>
        <v>25</v>
      </c>
      <c r="B35" s="9">
        <v>25</v>
      </c>
      <c r="C35" s="10" t="s">
        <v>3</v>
      </c>
      <c r="D35" s="9">
        <v>4</v>
      </c>
      <c r="E35" s="3">
        <v>13</v>
      </c>
      <c r="F35" s="3">
        <v>1.2</v>
      </c>
      <c r="G35" s="16">
        <f t="shared" si="4"/>
        <v>11.8</v>
      </c>
      <c r="H35" s="21">
        <v>16.3</v>
      </c>
      <c r="I35" s="3">
        <v>0.9</v>
      </c>
      <c r="J35" s="16">
        <f t="shared" si="5"/>
        <v>15.4</v>
      </c>
      <c r="K35" s="24">
        <f t="shared" si="6"/>
        <v>-20.245398773006137</v>
      </c>
      <c r="L35" s="7">
        <f t="shared" si="7"/>
        <v>1.8404907975460116</v>
      </c>
      <c r="M35" s="25">
        <f t="shared" si="8"/>
        <v>-22.085889570552144</v>
      </c>
    </row>
    <row r="36" spans="1:25" x14ac:dyDescent="0.35">
      <c r="A36" s="51">
        <f t="shared" si="9"/>
        <v>26</v>
      </c>
      <c r="B36" s="9">
        <v>26</v>
      </c>
      <c r="C36" s="10" t="s">
        <v>3</v>
      </c>
      <c r="D36" s="9">
        <v>4</v>
      </c>
      <c r="E36" s="3">
        <v>7.4</v>
      </c>
      <c r="F36" s="3">
        <v>0.1</v>
      </c>
      <c r="G36" s="16">
        <f t="shared" si="4"/>
        <v>7.3000000000000007</v>
      </c>
      <c r="H36" s="21">
        <v>7.2</v>
      </c>
      <c r="I36" s="3">
        <v>0.6</v>
      </c>
      <c r="J36" s="16">
        <f t="shared" si="5"/>
        <v>6.6000000000000005</v>
      </c>
      <c r="K36" s="24">
        <f t="shared" si="6"/>
        <v>2.7777777777777799</v>
      </c>
      <c r="L36" s="7">
        <f t="shared" si="7"/>
        <v>-6.9444444444444446</v>
      </c>
      <c r="M36" s="25">
        <f t="shared" si="8"/>
        <v>9.7222222222222232</v>
      </c>
    </row>
    <row r="37" spans="1:25" x14ac:dyDescent="0.35">
      <c r="A37" s="51">
        <f t="shared" si="9"/>
        <v>27</v>
      </c>
      <c r="B37" s="9">
        <v>27</v>
      </c>
      <c r="C37" s="10" t="s">
        <v>3</v>
      </c>
      <c r="D37" s="9">
        <v>1</v>
      </c>
      <c r="E37" s="3">
        <v>8.6999999999999993</v>
      </c>
      <c r="F37" s="3">
        <v>0</v>
      </c>
      <c r="G37" s="16">
        <f t="shared" si="4"/>
        <v>8.6999999999999993</v>
      </c>
      <c r="H37" s="21">
        <v>9.1999999999999993</v>
      </c>
      <c r="I37" s="3">
        <v>0</v>
      </c>
      <c r="J37" s="16">
        <f t="shared" si="5"/>
        <v>9.1999999999999993</v>
      </c>
      <c r="K37" s="24">
        <f t="shared" si="6"/>
        <v>-5.4347826086956523</v>
      </c>
      <c r="L37" s="7">
        <f t="shared" si="7"/>
        <v>0</v>
      </c>
      <c r="M37" s="25">
        <f t="shared" si="8"/>
        <v>-5.4347826086956523</v>
      </c>
    </row>
    <row r="38" spans="1:25" x14ac:dyDescent="0.35">
      <c r="A38" s="51">
        <f t="shared" si="9"/>
        <v>28</v>
      </c>
      <c r="B38" s="9">
        <v>28</v>
      </c>
      <c r="C38" s="10" t="s">
        <v>3</v>
      </c>
      <c r="D38" s="9">
        <v>1</v>
      </c>
      <c r="E38" s="3">
        <v>16.100000000000001</v>
      </c>
      <c r="F38" s="3">
        <v>0.2</v>
      </c>
      <c r="G38" s="16">
        <f t="shared" si="4"/>
        <v>15.900000000000002</v>
      </c>
      <c r="H38" s="21">
        <v>14.4</v>
      </c>
      <c r="I38" s="3">
        <v>0.6</v>
      </c>
      <c r="J38" s="16">
        <f t="shared" si="5"/>
        <v>13.8</v>
      </c>
      <c r="K38" s="24">
        <f t="shared" si="6"/>
        <v>11.805555555555562</v>
      </c>
      <c r="L38" s="7">
        <f t="shared" si="7"/>
        <v>-2.7777777777777777</v>
      </c>
      <c r="M38" s="25">
        <f t="shared" si="8"/>
        <v>14.583333333333343</v>
      </c>
    </row>
    <row r="39" spans="1:25" x14ac:dyDescent="0.35">
      <c r="A39" s="51">
        <f t="shared" si="9"/>
        <v>29</v>
      </c>
      <c r="B39" s="9">
        <v>29</v>
      </c>
      <c r="C39" s="10" t="s">
        <v>3</v>
      </c>
      <c r="D39" s="9">
        <v>1</v>
      </c>
      <c r="E39" s="3">
        <v>9.1999999999999993</v>
      </c>
      <c r="F39" s="3">
        <v>0.2</v>
      </c>
      <c r="G39" s="16">
        <f t="shared" si="4"/>
        <v>9</v>
      </c>
      <c r="H39" s="21">
        <v>9.5</v>
      </c>
      <c r="I39" s="3">
        <v>0.3</v>
      </c>
      <c r="J39" s="16">
        <f t="shared" si="5"/>
        <v>9.1999999999999993</v>
      </c>
      <c r="K39" s="24">
        <f t="shared" si="6"/>
        <v>-3.1578947368421129</v>
      </c>
      <c r="L39" s="7">
        <f t="shared" si="7"/>
        <v>-1.0526315789473681</v>
      </c>
      <c r="M39" s="25">
        <f t="shared" si="8"/>
        <v>-2.1052631578947296</v>
      </c>
    </row>
    <row r="40" spans="1:25" x14ac:dyDescent="0.35">
      <c r="A40" s="51">
        <f t="shared" si="9"/>
        <v>30</v>
      </c>
      <c r="B40" s="9">
        <v>30</v>
      </c>
      <c r="C40" s="10" t="s">
        <v>3</v>
      </c>
      <c r="D40" s="9">
        <v>3</v>
      </c>
      <c r="E40" s="3">
        <v>8.3000000000000007</v>
      </c>
      <c r="F40" s="3">
        <v>0.2</v>
      </c>
      <c r="G40" s="16">
        <f t="shared" si="4"/>
        <v>8.1000000000000014</v>
      </c>
      <c r="H40" s="21">
        <v>9.5</v>
      </c>
      <c r="I40" s="3">
        <v>0.5</v>
      </c>
      <c r="J40" s="16">
        <f t="shared" si="5"/>
        <v>9</v>
      </c>
      <c r="K40" s="24">
        <f t="shared" si="6"/>
        <v>-12.631578947368412</v>
      </c>
      <c r="L40" s="7">
        <f t="shared" si="7"/>
        <v>-3.1578947368421053</v>
      </c>
      <c r="M40" s="25">
        <f t="shared" si="8"/>
        <v>-9.4736842105263008</v>
      </c>
    </row>
    <row r="41" spans="1:25" x14ac:dyDescent="0.35">
      <c r="A41" s="51">
        <f t="shared" si="9"/>
        <v>31</v>
      </c>
      <c r="B41" s="9">
        <v>31</v>
      </c>
      <c r="C41" s="10" t="s">
        <v>3</v>
      </c>
      <c r="D41" s="9">
        <v>2</v>
      </c>
      <c r="E41" s="3">
        <v>9</v>
      </c>
      <c r="F41" s="3">
        <v>0.3</v>
      </c>
      <c r="G41" s="16">
        <f t="shared" si="4"/>
        <v>8.6999999999999993</v>
      </c>
      <c r="H41" s="21">
        <v>8.6</v>
      </c>
      <c r="I41" s="3">
        <v>0.2</v>
      </c>
      <c r="J41" s="16">
        <f t="shared" si="5"/>
        <v>8.4</v>
      </c>
      <c r="K41" s="24">
        <f t="shared" si="6"/>
        <v>4.6511627906976782</v>
      </c>
      <c r="L41" s="7">
        <f t="shared" si="7"/>
        <v>1.1627906976744184</v>
      </c>
      <c r="M41" s="25">
        <f t="shared" si="8"/>
        <v>3.4883720930232434</v>
      </c>
    </row>
    <row r="42" spans="1:25" s="6" customFormat="1" x14ac:dyDescent="0.35">
      <c r="A42" s="51">
        <f t="shared" si="9"/>
        <v>32</v>
      </c>
      <c r="B42" s="11">
        <v>32</v>
      </c>
      <c r="C42" s="12" t="s">
        <v>3</v>
      </c>
      <c r="D42" s="11">
        <v>2</v>
      </c>
      <c r="E42" s="5">
        <v>7.5</v>
      </c>
      <c r="F42" s="5">
        <v>0.1</v>
      </c>
      <c r="G42" s="16">
        <f t="shared" si="4"/>
        <v>7.4</v>
      </c>
      <c r="H42" s="22">
        <v>7.9</v>
      </c>
      <c r="I42" s="5">
        <v>0.3</v>
      </c>
      <c r="J42" s="16">
        <f t="shared" si="5"/>
        <v>7.6000000000000005</v>
      </c>
      <c r="K42" s="24">
        <f t="shared" si="6"/>
        <v>-5.0632911392405102</v>
      </c>
      <c r="L42" s="7">
        <f t="shared" si="7"/>
        <v>-2.5316455696202529</v>
      </c>
      <c r="M42" s="25">
        <f t="shared" si="8"/>
        <v>-2.5316455696202551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x14ac:dyDescent="0.35">
      <c r="A43" s="51">
        <f t="shared" si="9"/>
        <v>33</v>
      </c>
      <c r="B43" s="9">
        <v>33</v>
      </c>
      <c r="C43" s="13" t="s">
        <v>3</v>
      </c>
      <c r="D43" s="9">
        <v>2</v>
      </c>
      <c r="E43" s="3">
        <v>14.7</v>
      </c>
      <c r="F43" s="3">
        <v>0.4</v>
      </c>
      <c r="G43" s="16">
        <f t="shared" si="4"/>
        <v>14.299999999999999</v>
      </c>
      <c r="H43" s="21">
        <v>17.7</v>
      </c>
      <c r="I43" s="3">
        <v>0.5</v>
      </c>
      <c r="J43" s="16">
        <f t="shared" si="5"/>
        <v>17.2</v>
      </c>
      <c r="K43" s="24">
        <f t="shared" si="6"/>
        <v>-16.949152542372882</v>
      </c>
      <c r="L43" s="7">
        <f t="shared" si="7"/>
        <v>-0.56497175141242928</v>
      </c>
      <c r="M43" s="25">
        <f t="shared" si="8"/>
        <v>-16.384180790960453</v>
      </c>
    </row>
    <row r="44" spans="1:25" x14ac:dyDescent="0.35">
      <c r="A44" s="51">
        <f t="shared" si="9"/>
        <v>34</v>
      </c>
      <c r="B44" s="9">
        <v>34</v>
      </c>
      <c r="C44" s="13" t="s">
        <v>3</v>
      </c>
      <c r="D44" s="9">
        <v>3</v>
      </c>
      <c r="E44" s="3">
        <v>16.100000000000001</v>
      </c>
      <c r="F44" s="3">
        <v>0.2</v>
      </c>
      <c r="G44" s="16">
        <f t="shared" si="4"/>
        <v>15.900000000000002</v>
      </c>
      <c r="H44" s="21">
        <v>17.7</v>
      </c>
      <c r="I44" s="3">
        <v>1</v>
      </c>
      <c r="J44" s="16">
        <f t="shared" si="5"/>
        <v>16.7</v>
      </c>
      <c r="K44" s="24">
        <f t="shared" si="6"/>
        <v>-9.0395480225988596</v>
      </c>
      <c r="L44" s="7">
        <f t="shared" si="7"/>
        <v>-4.519774011299436</v>
      </c>
      <c r="M44" s="25">
        <f t="shared" si="8"/>
        <v>-4.5197740112994191</v>
      </c>
    </row>
    <row r="45" spans="1:25" x14ac:dyDescent="0.35">
      <c r="A45" s="51">
        <f t="shared" si="9"/>
        <v>35</v>
      </c>
      <c r="B45" s="9">
        <v>35</v>
      </c>
      <c r="C45" s="13" t="s">
        <v>3</v>
      </c>
      <c r="D45" s="9">
        <v>4</v>
      </c>
      <c r="E45" s="3">
        <v>8.4</v>
      </c>
      <c r="F45" s="3">
        <v>0.2</v>
      </c>
      <c r="G45" s="16">
        <f t="shared" si="4"/>
        <v>8.2000000000000011</v>
      </c>
      <c r="H45" s="21">
        <v>9.1999999999999993</v>
      </c>
      <c r="I45" s="3">
        <v>0.2</v>
      </c>
      <c r="J45" s="16">
        <f t="shared" si="5"/>
        <v>9</v>
      </c>
      <c r="K45" s="24">
        <f t="shared" si="6"/>
        <v>-8.6956521739130324</v>
      </c>
      <c r="L45" s="7">
        <f t="shared" si="7"/>
        <v>0</v>
      </c>
      <c r="M45" s="25">
        <f t="shared" si="8"/>
        <v>-8.6956521739130324</v>
      </c>
    </row>
    <row r="46" spans="1:25" x14ac:dyDescent="0.35">
      <c r="A46" s="51">
        <f t="shared" si="9"/>
        <v>36</v>
      </c>
      <c r="B46" s="9">
        <v>36</v>
      </c>
      <c r="C46" s="13" t="s">
        <v>3</v>
      </c>
      <c r="D46" s="9">
        <v>4</v>
      </c>
      <c r="E46" s="3">
        <v>11</v>
      </c>
      <c r="F46" s="3">
        <v>0.6</v>
      </c>
      <c r="G46" s="16">
        <f t="shared" si="4"/>
        <v>10.4</v>
      </c>
      <c r="H46" s="21">
        <v>10.8</v>
      </c>
      <c r="I46" s="3">
        <v>0.3</v>
      </c>
      <c r="J46" s="16">
        <f t="shared" si="5"/>
        <v>10.5</v>
      </c>
      <c r="K46" s="24">
        <f t="shared" si="6"/>
        <v>1.8518518518518452</v>
      </c>
      <c r="L46" s="7">
        <f t="shared" si="7"/>
        <v>2.7777777777777777</v>
      </c>
      <c r="M46" s="25">
        <f t="shared" si="8"/>
        <v>-0.9259259259259226</v>
      </c>
    </row>
    <row r="47" spans="1:25" x14ac:dyDescent="0.35">
      <c r="A47" s="51">
        <f t="shared" si="9"/>
        <v>37</v>
      </c>
      <c r="B47" s="9">
        <v>37</v>
      </c>
      <c r="C47" s="13" t="s">
        <v>3</v>
      </c>
      <c r="D47" s="9">
        <v>4</v>
      </c>
      <c r="E47" s="3">
        <v>7.6</v>
      </c>
      <c r="F47" s="3">
        <v>0.1</v>
      </c>
      <c r="G47" s="16">
        <f t="shared" si="4"/>
        <v>7.5</v>
      </c>
      <c r="H47" s="21">
        <v>9.1</v>
      </c>
      <c r="I47" s="3">
        <v>0.2</v>
      </c>
      <c r="J47" s="16">
        <f t="shared" si="5"/>
        <v>8.9</v>
      </c>
      <c r="K47" s="24">
        <f t="shared" si="6"/>
        <v>-16.483516483516482</v>
      </c>
      <c r="L47" s="7">
        <f t="shared" si="7"/>
        <v>-1.098901098901099</v>
      </c>
      <c r="M47" s="25">
        <f t="shared" si="8"/>
        <v>-15.384615384615389</v>
      </c>
    </row>
    <row r="48" spans="1:25" x14ac:dyDescent="0.35">
      <c r="A48" s="51">
        <f t="shared" si="9"/>
        <v>38</v>
      </c>
      <c r="B48" s="9">
        <v>38</v>
      </c>
      <c r="C48" s="13" t="s">
        <v>4</v>
      </c>
      <c r="D48" s="9">
        <v>1</v>
      </c>
      <c r="E48" s="3">
        <v>17.600000000000001</v>
      </c>
      <c r="F48" s="3">
        <v>0.8</v>
      </c>
      <c r="G48" s="16">
        <f t="shared" si="4"/>
        <v>16.8</v>
      </c>
      <c r="H48" s="21">
        <v>17.899999999999999</v>
      </c>
      <c r="I48" s="3">
        <v>1.66</v>
      </c>
      <c r="J48" s="16">
        <f t="shared" si="5"/>
        <v>16.239999999999998</v>
      </c>
      <c r="K48" s="24">
        <f t="shared" si="6"/>
        <v>-1.6759776536312692</v>
      </c>
      <c r="L48" s="7">
        <f t="shared" si="7"/>
        <v>-4.8044692737430168</v>
      </c>
      <c r="M48" s="25">
        <f t="shared" si="8"/>
        <v>3.1284916201117445</v>
      </c>
    </row>
    <row r="49" spans="1:13" x14ac:dyDescent="0.35">
      <c r="A49" s="51">
        <f t="shared" si="9"/>
        <v>39</v>
      </c>
      <c r="B49" s="9">
        <v>39</v>
      </c>
      <c r="C49" s="13" t="s">
        <v>4</v>
      </c>
      <c r="D49" s="9">
        <v>5</v>
      </c>
      <c r="E49" s="3">
        <v>10.5</v>
      </c>
      <c r="F49" s="3">
        <v>0.21</v>
      </c>
      <c r="G49" s="16">
        <f t="shared" si="4"/>
        <v>10.29</v>
      </c>
      <c r="H49" s="21">
        <v>11.75</v>
      </c>
      <c r="I49" s="3">
        <v>0.23</v>
      </c>
      <c r="J49" s="16">
        <f t="shared" si="5"/>
        <v>11.52</v>
      </c>
      <c r="K49" s="24">
        <f t="shared" si="6"/>
        <v>-10.638297872340425</v>
      </c>
      <c r="L49" s="7">
        <f t="shared" si="7"/>
        <v>-0.17021276595744697</v>
      </c>
      <c r="M49" s="25">
        <f t="shared" si="8"/>
        <v>-10.468085106382983</v>
      </c>
    </row>
    <row r="50" spans="1:13" x14ac:dyDescent="0.35">
      <c r="A50" s="51">
        <f t="shared" si="9"/>
        <v>40</v>
      </c>
      <c r="B50" s="9">
        <v>40</v>
      </c>
      <c r="C50" s="13" t="s">
        <v>4</v>
      </c>
      <c r="D50" s="9">
        <v>5</v>
      </c>
      <c r="E50" s="3">
        <v>6.1</v>
      </c>
      <c r="F50" s="3">
        <v>0.87</v>
      </c>
      <c r="G50" s="16">
        <f t="shared" si="4"/>
        <v>5.2299999999999995</v>
      </c>
      <c r="H50" s="21">
        <v>6.3</v>
      </c>
      <c r="I50" s="3">
        <v>1.05</v>
      </c>
      <c r="J50" s="16">
        <f t="shared" si="5"/>
        <v>5.25</v>
      </c>
      <c r="K50" s="24">
        <f t="shared" si="6"/>
        <v>-3.1746031746031771</v>
      </c>
      <c r="L50" s="7">
        <f t="shared" si="7"/>
        <v>-2.8571428571428581</v>
      </c>
      <c r="M50" s="25">
        <f t="shared" si="8"/>
        <v>-0.31746031746032477</v>
      </c>
    </row>
    <row r="51" spans="1:13" x14ac:dyDescent="0.35">
      <c r="A51" s="51">
        <f t="shared" si="9"/>
        <v>41</v>
      </c>
      <c r="B51" s="9">
        <v>41</v>
      </c>
      <c r="C51" s="13" t="s">
        <v>4</v>
      </c>
      <c r="D51" s="9">
        <v>5</v>
      </c>
      <c r="E51" s="3">
        <v>6.1</v>
      </c>
      <c r="F51" s="3">
        <v>0.49</v>
      </c>
      <c r="G51" s="16">
        <f t="shared" si="4"/>
        <v>5.6099999999999994</v>
      </c>
      <c r="H51" s="21">
        <v>6.3</v>
      </c>
      <c r="I51" s="3">
        <v>1.05</v>
      </c>
      <c r="J51" s="16">
        <f t="shared" si="5"/>
        <v>5.25</v>
      </c>
      <c r="K51" s="24">
        <f t="shared" si="6"/>
        <v>-3.1746031746031771</v>
      </c>
      <c r="L51" s="7">
        <f t="shared" si="7"/>
        <v>-8.8888888888888911</v>
      </c>
      <c r="M51" s="25">
        <f t="shared" si="8"/>
        <v>5.7142857142857046</v>
      </c>
    </row>
    <row r="52" spans="1:13" x14ac:dyDescent="0.35">
      <c r="A52" s="51">
        <f t="shared" si="9"/>
        <v>42</v>
      </c>
      <c r="B52" s="9">
        <v>42</v>
      </c>
      <c r="C52" s="13" t="s">
        <v>4</v>
      </c>
      <c r="D52" s="9">
        <v>1</v>
      </c>
      <c r="E52" s="3">
        <v>16.89</v>
      </c>
      <c r="F52" s="3">
        <v>0.34</v>
      </c>
      <c r="G52" s="16">
        <f t="shared" si="4"/>
        <v>16.55</v>
      </c>
      <c r="H52" s="21">
        <v>16.37</v>
      </c>
      <c r="I52" s="3">
        <v>0.77</v>
      </c>
      <c r="J52" s="16">
        <f t="shared" si="5"/>
        <v>15.600000000000001</v>
      </c>
      <c r="K52" s="24">
        <f t="shared" si="6"/>
        <v>3.1765424557116653</v>
      </c>
      <c r="L52" s="7">
        <f t="shared" si="7"/>
        <v>-2.6267562614538789</v>
      </c>
      <c r="M52" s="25">
        <f t="shared" si="8"/>
        <v>5.8032987171655419</v>
      </c>
    </row>
    <row r="53" spans="1:13" x14ac:dyDescent="0.35">
      <c r="A53" s="51">
        <f t="shared" si="9"/>
        <v>43</v>
      </c>
      <c r="B53" s="9">
        <v>43</v>
      </c>
      <c r="C53" s="13" t="s">
        <v>4</v>
      </c>
      <c r="D53" s="9">
        <v>2</v>
      </c>
      <c r="E53" s="3">
        <v>16.89</v>
      </c>
      <c r="F53" s="3">
        <v>0.34</v>
      </c>
      <c r="G53" s="16">
        <f t="shared" si="4"/>
        <v>16.55</v>
      </c>
      <c r="H53" s="21">
        <v>16.37</v>
      </c>
      <c r="I53" s="3">
        <v>0.77</v>
      </c>
      <c r="J53" s="16">
        <f t="shared" si="5"/>
        <v>15.600000000000001</v>
      </c>
      <c r="K53" s="24">
        <f t="shared" si="6"/>
        <v>3.1765424557116653</v>
      </c>
      <c r="L53" s="7">
        <f t="shared" si="7"/>
        <v>-2.6267562614538789</v>
      </c>
      <c r="M53" s="25">
        <f t="shared" si="8"/>
        <v>5.8032987171655419</v>
      </c>
    </row>
    <row r="54" spans="1:13" x14ac:dyDescent="0.35">
      <c r="A54" s="51">
        <f t="shared" si="9"/>
        <v>44</v>
      </c>
      <c r="B54" s="9">
        <v>44</v>
      </c>
      <c r="C54" s="13" t="s">
        <v>4</v>
      </c>
      <c r="D54" s="17">
        <v>2</v>
      </c>
      <c r="E54" s="8">
        <v>18.68</v>
      </c>
      <c r="F54" s="8">
        <v>0.37</v>
      </c>
      <c r="G54" s="18">
        <f t="shared" si="4"/>
        <v>18.309999999999999</v>
      </c>
      <c r="H54" s="23">
        <v>19.2</v>
      </c>
      <c r="I54" s="8">
        <v>0.64</v>
      </c>
      <c r="J54" s="16">
        <f t="shared" si="5"/>
        <v>18.559999999999999</v>
      </c>
      <c r="K54" s="24">
        <f t="shared" si="6"/>
        <v>-2.7083333333333313</v>
      </c>
      <c r="L54" s="7">
        <f t="shared" si="7"/>
        <v>-1.4062500000000002</v>
      </c>
      <c r="M54" s="25">
        <f t="shared" si="8"/>
        <v>-1.3020833333333335</v>
      </c>
    </row>
    <row r="55" spans="1:13" x14ac:dyDescent="0.35">
      <c r="A55" s="51">
        <f t="shared" si="9"/>
        <v>45</v>
      </c>
      <c r="B55" s="9">
        <v>46</v>
      </c>
      <c r="C55" s="13" t="s">
        <v>4</v>
      </c>
      <c r="D55" s="17">
        <v>4</v>
      </c>
      <c r="E55" s="8">
        <v>17.559999999999999</v>
      </c>
      <c r="F55" s="8">
        <v>0.89</v>
      </c>
      <c r="G55" s="18">
        <f t="shared" si="4"/>
        <v>16.669999999999998</v>
      </c>
      <c r="H55" s="23">
        <v>17.09</v>
      </c>
      <c r="I55" s="8">
        <v>0.37</v>
      </c>
      <c r="J55" s="16">
        <f t="shared" si="5"/>
        <v>16.72</v>
      </c>
      <c r="K55" s="24">
        <f t="shared" si="6"/>
        <v>2.7501462843768221</v>
      </c>
      <c r="L55" s="7">
        <f t="shared" si="7"/>
        <v>3.0427150380339381</v>
      </c>
      <c r="M55" s="25">
        <f t="shared" si="8"/>
        <v>-0.2925687536571136</v>
      </c>
    </row>
    <row r="56" spans="1:13" x14ac:dyDescent="0.35">
      <c r="A56" s="51">
        <f t="shared" si="9"/>
        <v>46</v>
      </c>
      <c r="B56" s="9">
        <v>47</v>
      </c>
      <c r="C56" s="13" t="s">
        <v>4</v>
      </c>
      <c r="D56" s="9">
        <v>4</v>
      </c>
      <c r="E56" s="3">
        <v>7.93</v>
      </c>
      <c r="F56" s="3">
        <v>0.08</v>
      </c>
      <c r="G56" s="16">
        <f t="shared" si="4"/>
        <v>7.85</v>
      </c>
      <c r="H56" s="21">
        <v>8.18</v>
      </c>
      <c r="I56" s="3">
        <v>0.15</v>
      </c>
      <c r="J56" s="16">
        <f t="shared" si="5"/>
        <v>8.0299999999999994</v>
      </c>
      <c r="K56" s="24">
        <f t="shared" si="6"/>
        <v>-3.0562347188264063</v>
      </c>
      <c r="L56" s="7">
        <f t="shared" si="7"/>
        <v>-0.85574572127139359</v>
      </c>
      <c r="M56" s="25">
        <f t="shared" si="8"/>
        <v>-2.2004889975550088</v>
      </c>
    </row>
    <row r="57" spans="1:13" x14ac:dyDescent="0.35">
      <c r="A57" s="51">
        <f t="shared" si="9"/>
        <v>47</v>
      </c>
      <c r="B57" s="9">
        <v>49</v>
      </c>
      <c r="C57" s="13" t="s">
        <v>4</v>
      </c>
      <c r="D57" s="9">
        <v>4</v>
      </c>
      <c r="E57" s="3">
        <v>7.93</v>
      </c>
      <c r="F57" s="3">
        <v>0.08</v>
      </c>
      <c r="G57" s="16">
        <f t="shared" si="4"/>
        <v>7.85</v>
      </c>
      <c r="H57" s="21">
        <v>8.18</v>
      </c>
      <c r="I57" s="3">
        <v>0.15</v>
      </c>
      <c r="J57" s="16">
        <f t="shared" si="5"/>
        <v>8.0299999999999994</v>
      </c>
      <c r="K57" s="24">
        <f t="shared" si="6"/>
        <v>-3.0562347188264063</v>
      </c>
      <c r="L57" s="7">
        <f t="shared" si="7"/>
        <v>-0.85574572127139359</v>
      </c>
      <c r="M57" s="25">
        <f t="shared" si="8"/>
        <v>-2.2004889975550088</v>
      </c>
    </row>
    <row r="58" spans="1:13" x14ac:dyDescent="0.35">
      <c r="A58" s="51">
        <f t="shared" si="9"/>
        <v>48</v>
      </c>
      <c r="B58" s="9">
        <v>50</v>
      </c>
      <c r="C58" s="13" t="s">
        <v>4</v>
      </c>
      <c r="D58" s="17">
        <v>3</v>
      </c>
      <c r="E58" s="8">
        <v>16.190000000000001</v>
      </c>
      <c r="F58" s="8">
        <v>0.88</v>
      </c>
      <c r="G58" s="18">
        <f t="shared" si="4"/>
        <v>15.31</v>
      </c>
      <c r="H58" s="23">
        <v>17.29</v>
      </c>
      <c r="I58" s="8">
        <v>1.17</v>
      </c>
      <c r="J58" s="16">
        <f t="shared" si="5"/>
        <v>16.119999999999997</v>
      </c>
      <c r="K58" s="24">
        <f t="shared" si="6"/>
        <v>-6.3620589936379286</v>
      </c>
      <c r="L58" s="7">
        <f t="shared" si="7"/>
        <v>-1.6772700983227296</v>
      </c>
      <c r="M58" s="25">
        <f t="shared" si="8"/>
        <v>-4.6847888953151937</v>
      </c>
    </row>
    <row r="59" spans="1:13" x14ac:dyDescent="0.35">
      <c r="A59" s="51">
        <f t="shared" si="9"/>
        <v>49</v>
      </c>
      <c r="B59" s="9">
        <v>52</v>
      </c>
      <c r="C59" s="13" t="s">
        <v>4</v>
      </c>
      <c r="D59" s="9">
        <v>5</v>
      </c>
      <c r="E59" s="3">
        <v>11.07</v>
      </c>
      <c r="F59" s="3">
        <v>0.33</v>
      </c>
      <c r="G59" s="16">
        <f t="shared" si="4"/>
        <v>10.74</v>
      </c>
      <c r="H59" s="21">
        <v>10.49</v>
      </c>
      <c r="I59" s="3">
        <v>0.82</v>
      </c>
      <c r="J59" s="16">
        <f t="shared" si="5"/>
        <v>9.67</v>
      </c>
      <c r="K59" s="24">
        <f t="shared" si="6"/>
        <v>5.5290753098188752</v>
      </c>
      <c r="L59" s="7">
        <f t="shared" si="7"/>
        <v>-4.6711153479504279</v>
      </c>
      <c r="M59" s="25">
        <f t="shared" si="8"/>
        <v>10.200190657769307</v>
      </c>
    </row>
    <row r="60" spans="1:13" x14ac:dyDescent="0.35">
      <c r="A60" s="51">
        <f t="shared" si="9"/>
        <v>50</v>
      </c>
      <c r="B60" s="9">
        <v>53</v>
      </c>
      <c r="C60" s="13" t="s">
        <v>4</v>
      </c>
      <c r="D60" s="9">
        <v>5</v>
      </c>
      <c r="E60" s="3">
        <v>17.079999999999998</v>
      </c>
      <c r="F60" s="3">
        <v>0.52</v>
      </c>
      <c r="G60" s="16">
        <f t="shared" si="4"/>
        <v>16.559999999999999</v>
      </c>
      <c r="H60" s="21">
        <v>18.920000000000002</v>
      </c>
      <c r="I60" s="3">
        <v>1.56</v>
      </c>
      <c r="J60" s="16">
        <f t="shared" si="5"/>
        <v>17.360000000000003</v>
      </c>
      <c r="K60" s="24">
        <f t="shared" si="6"/>
        <v>-9.7251585623678825</v>
      </c>
      <c r="L60" s="7">
        <f t="shared" si="7"/>
        <v>-5.4968287526427062</v>
      </c>
      <c r="M60" s="25">
        <f t="shared" si="8"/>
        <v>-4.2283298097251807</v>
      </c>
    </row>
    <row r="61" spans="1:13" x14ac:dyDescent="0.35">
      <c r="A61" s="51">
        <f t="shared" si="9"/>
        <v>51</v>
      </c>
      <c r="B61" s="9">
        <v>54</v>
      </c>
      <c r="C61" s="13" t="s">
        <v>4</v>
      </c>
      <c r="D61" s="9">
        <v>3</v>
      </c>
      <c r="E61" s="3">
        <v>13.57</v>
      </c>
      <c r="F61" s="3">
        <v>0</v>
      </c>
      <c r="G61" s="16">
        <f t="shared" si="4"/>
        <v>13.57</v>
      </c>
      <c r="H61" s="21">
        <v>15.24</v>
      </c>
      <c r="I61" s="3">
        <v>0</v>
      </c>
      <c r="J61" s="16">
        <f t="shared" si="5"/>
        <v>15.24</v>
      </c>
      <c r="K61" s="24">
        <f t="shared" si="6"/>
        <v>-10.958005249343831</v>
      </c>
      <c r="L61" s="7">
        <f t="shared" si="7"/>
        <v>0</v>
      </c>
      <c r="M61" s="25">
        <f t="shared" si="8"/>
        <v>-10.958005249343831</v>
      </c>
    </row>
    <row r="62" spans="1:13" x14ac:dyDescent="0.35">
      <c r="A62" s="51">
        <f t="shared" si="9"/>
        <v>52</v>
      </c>
      <c r="B62" s="9">
        <v>55</v>
      </c>
      <c r="C62" s="13" t="s">
        <v>4</v>
      </c>
      <c r="D62" s="9">
        <v>1</v>
      </c>
      <c r="E62" s="3">
        <v>7.55</v>
      </c>
      <c r="F62" s="3">
        <v>0.76</v>
      </c>
      <c r="G62" s="16">
        <f t="shared" si="4"/>
        <v>6.79</v>
      </c>
      <c r="H62" s="21">
        <v>9.69</v>
      </c>
      <c r="I62" s="3">
        <v>0.87</v>
      </c>
      <c r="J62" s="16">
        <f t="shared" si="5"/>
        <v>8.82</v>
      </c>
      <c r="K62" s="24">
        <f t="shared" si="6"/>
        <v>-22.084623323013414</v>
      </c>
      <c r="L62" s="7">
        <f t="shared" si="7"/>
        <v>-1.1351909184726521</v>
      </c>
      <c r="M62" s="25">
        <f t="shared" si="8"/>
        <v>-20.949432404540765</v>
      </c>
    </row>
    <row r="63" spans="1:13" x14ac:dyDescent="0.35">
      <c r="A63" s="51">
        <f t="shared" si="9"/>
        <v>53</v>
      </c>
      <c r="B63" s="9">
        <v>56</v>
      </c>
      <c r="C63" s="13" t="s">
        <v>4</v>
      </c>
      <c r="D63" s="9">
        <v>4</v>
      </c>
      <c r="E63" s="3">
        <v>18.47</v>
      </c>
      <c r="F63" s="3">
        <v>1.28</v>
      </c>
      <c r="G63" s="16">
        <f t="shared" si="4"/>
        <v>17.189999999999998</v>
      </c>
      <c r="H63" s="21">
        <v>17.29</v>
      </c>
      <c r="I63" s="3">
        <v>2.2799999999999998</v>
      </c>
      <c r="J63" s="16">
        <f t="shared" si="5"/>
        <v>15.01</v>
      </c>
      <c r="K63" s="24">
        <f t="shared" si="6"/>
        <v>6.8247541931752451</v>
      </c>
      <c r="L63" s="7">
        <f t="shared" si="7"/>
        <v>-5.7836899942163091</v>
      </c>
      <c r="M63" s="25">
        <f t="shared" si="8"/>
        <v>12.608444187391543</v>
      </c>
    </row>
    <row r="64" spans="1:13" x14ac:dyDescent="0.35">
      <c r="A64" s="51">
        <f t="shared" si="9"/>
        <v>54</v>
      </c>
      <c r="B64" s="9">
        <v>57</v>
      </c>
      <c r="C64" s="13" t="s">
        <v>4</v>
      </c>
      <c r="D64" s="9">
        <v>4</v>
      </c>
      <c r="E64" s="3">
        <v>17.23</v>
      </c>
      <c r="F64" s="3">
        <v>1.2</v>
      </c>
      <c r="G64" s="16">
        <f t="shared" si="4"/>
        <v>16.03</v>
      </c>
      <c r="H64" s="21">
        <v>17.95</v>
      </c>
      <c r="I64" s="3">
        <v>1.1299999999999999</v>
      </c>
      <c r="J64" s="16">
        <f t="shared" si="5"/>
        <v>16.82</v>
      </c>
      <c r="K64" s="24">
        <f t="shared" si="6"/>
        <v>-4.0111420612813307</v>
      </c>
      <c r="L64" s="7">
        <f t="shared" si="7"/>
        <v>0.38997214484679704</v>
      </c>
      <c r="M64" s="25">
        <f t="shared" si="8"/>
        <v>-4.4011142061281285</v>
      </c>
    </row>
    <row r="65" spans="1:25" x14ac:dyDescent="0.35">
      <c r="A65" s="51">
        <f t="shared" si="9"/>
        <v>55</v>
      </c>
      <c r="B65" s="9">
        <v>58</v>
      </c>
      <c r="C65" s="13" t="s">
        <v>4</v>
      </c>
      <c r="D65" s="9">
        <v>1</v>
      </c>
      <c r="E65" s="3">
        <v>5.55</v>
      </c>
      <c r="F65" s="3">
        <v>0.66</v>
      </c>
      <c r="G65" s="16">
        <f t="shared" si="4"/>
        <v>4.8899999999999997</v>
      </c>
      <c r="H65" s="21">
        <v>5.17</v>
      </c>
      <c r="I65" s="3">
        <v>0.64</v>
      </c>
      <c r="J65" s="16">
        <f t="shared" si="5"/>
        <v>4.53</v>
      </c>
      <c r="K65" s="24">
        <f t="shared" si="6"/>
        <v>7.3500967117988374</v>
      </c>
      <c r="L65" s="7">
        <f t="shared" si="7"/>
        <v>0.38684719535783402</v>
      </c>
      <c r="M65" s="25">
        <f t="shared" si="8"/>
        <v>6.9632495164409942</v>
      </c>
    </row>
    <row r="66" spans="1:25" x14ac:dyDescent="0.35">
      <c r="A66" s="51">
        <f t="shared" si="9"/>
        <v>56</v>
      </c>
      <c r="B66" s="9">
        <v>59</v>
      </c>
      <c r="C66" s="13" t="s">
        <v>4</v>
      </c>
      <c r="D66" s="9">
        <v>3</v>
      </c>
      <c r="E66" s="3">
        <v>15.06</v>
      </c>
      <c r="F66" s="3">
        <v>0</v>
      </c>
      <c r="G66" s="16">
        <f t="shared" si="4"/>
        <v>15.06</v>
      </c>
      <c r="H66" s="21">
        <v>16.3</v>
      </c>
      <c r="I66" s="3">
        <v>0.33</v>
      </c>
      <c r="J66" s="16">
        <f t="shared" si="5"/>
        <v>15.97</v>
      </c>
      <c r="K66" s="24">
        <f t="shared" si="6"/>
        <v>-7.6073619631901845</v>
      </c>
      <c r="L66" s="7">
        <f t="shared" si="7"/>
        <v>-2.0245398773006138</v>
      </c>
      <c r="M66" s="25">
        <f t="shared" si="8"/>
        <v>-5.5828220858895712</v>
      </c>
    </row>
    <row r="67" spans="1:25" x14ac:dyDescent="0.35">
      <c r="A67" s="51">
        <f t="shared" si="9"/>
        <v>57</v>
      </c>
      <c r="B67" s="9">
        <v>60</v>
      </c>
      <c r="C67" s="13" t="s">
        <v>4</v>
      </c>
      <c r="D67" s="9">
        <v>5</v>
      </c>
      <c r="E67" s="3">
        <v>14.35</v>
      </c>
      <c r="F67" s="3">
        <v>1.72</v>
      </c>
      <c r="G67" s="16">
        <f t="shared" si="4"/>
        <v>12.629999999999999</v>
      </c>
      <c r="H67" s="21">
        <v>14.53</v>
      </c>
      <c r="I67" s="3">
        <v>1.86</v>
      </c>
      <c r="J67" s="16">
        <f t="shared" si="5"/>
        <v>12.67</v>
      </c>
      <c r="K67" s="24">
        <f t="shared" si="6"/>
        <v>-1.2388162422573967</v>
      </c>
      <c r="L67" s="7">
        <f t="shared" si="7"/>
        <v>-0.96352374397797746</v>
      </c>
      <c r="M67" s="25">
        <f t="shared" si="8"/>
        <v>-0.27529249827942825</v>
      </c>
    </row>
    <row r="68" spans="1:25" x14ac:dyDescent="0.35">
      <c r="A68" s="51">
        <f t="shared" si="9"/>
        <v>58</v>
      </c>
      <c r="B68" s="9">
        <v>61</v>
      </c>
      <c r="C68" s="13" t="s">
        <v>4</v>
      </c>
      <c r="D68" s="9">
        <v>3</v>
      </c>
      <c r="E68" s="3">
        <v>8.89</v>
      </c>
      <c r="F68" s="3">
        <v>0.09</v>
      </c>
      <c r="G68" s="16">
        <f t="shared" si="4"/>
        <v>8.8000000000000007</v>
      </c>
      <c r="H68" s="21">
        <v>8.41</v>
      </c>
      <c r="I68" s="3">
        <v>7.0000000000000007E-2</v>
      </c>
      <c r="J68" s="16">
        <f t="shared" si="5"/>
        <v>8.34</v>
      </c>
      <c r="K68" s="24">
        <f t="shared" si="6"/>
        <v>5.7074910820451894</v>
      </c>
      <c r="L68" s="7">
        <f t="shared" si="7"/>
        <v>0.23781212841854923</v>
      </c>
      <c r="M68" s="25">
        <f t="shared" si="8"/>
        <v>5.4696789536266452</v>
      </c>
    </row>
    <row r="69" spans="1:25" x14ac:dyDescent="0.35">
      <c r="A69" s="51">
        <f t="shared" si="9"/>
        <v>59</v>
      </c>
      <c r="B69" s="9">
        <v>62</v>
      </c>
      <c r="C69" s="13" t="s">
        <v>4</v>
      </c>
      <c r="D69" s="9">
        <v>1</v>
      </c>
      <c r="E69" s="3">
        <v>15.89</v>
      </c>
      <c r="F69" s="3">
        <v>0.32</v>
      </c>
      <c r="G69" s="16">
        <f t="shared" si="4"/>
        <v>15.57</v>
      </c>
      <c r="H69" s="21">
        <v>18.84</v>
      </c>
      <c r="I69" s="3">
        <v>0.33</v>
      </c>
      <c r="J69" s="16">
        <f t="shared" si="5"/>
        <v>18.510000000000002</v>
      </c>
      <c r="K69" s="24">
        <f t="shared" si="6"/>
        <v>-15.65817409766454</v>
      </c>
      <c r="L69" s="7">
        <f t="shared" si="7"/>
        <v>-5.3078556263269683E-2</v>
      </c>
      <c r="M69" s="25">
        <f t="shared" si="8"/>
        <v>-15.605095541401282</v>
      </c>
    </row>
    <row r="70" spans="1:25" x14ac:dyDescent="0.35">
      <c r="A70" s="51">
        <f t="shared" si="9"/>
        <v>60</v>
      </c>
      <c r="B70" s="9">
        <v>63</v>
      </c>
      <c r="C70" s="13" t="s">
        <v>4</v>
      </c>
      <c r="D70" s="9">
        <v>1</v>
      </c>
      <c r="E70" s="3">
        <v>15.29</v>
      </c>
      <c r="F70" s="3">
        <v>1.07</v>
      </c>
      <c r="G70" s="16">
        <f t="shared" si="4"/>
        <v>14.219999999999999</v>
      </c>
      <c r="H70" s="21">
        <v>16.79</v>
      </c>
      <c r="I70" s="3">
        <v>1.22</v>
      </c>
      <c r="J70" s="16">
        <f t="shared" si="5"/>
        <v>15.569999999999999</v>
      </c>
      <c r="K70" s="24">
        <f t="shared" si="6"/>
        <v>-8.9338892197736754</v>
      </c>
      <c r="L70" s="7">
        <f t="shared" si="7"/>
        <v>-0.89338892197736697</v>
      </c>
      <c r="M70" s="25">
        <f t="shared" si="8"/>
        <v>-8.0405002977963065</v>
      </c>
    </row>
    <row r="71" spans="1:25" x14ac:dyDescent="0.35">
      <c r="A71" s="51">
        <f t="shared" si="9"/>
        <v>61</v>
      </c>
      <c r="B71" s="9">
        <v>64</v>
      </c>
      <c r="C71" s="13" t="s">
        <v>4</v>
      </c>
      <c r="D71" s="9">
        <v>1</v>
      </c>
      <c r="E71" s="3">
        <v>15.89</v>
      </c>
      <c r="F71" s="3">
        <v>0.32</v>
      </c>
      <c r="G71" s="16">
        <f t="shared" si="4"/>
        <v>15.57</v>
      </c>
      <c r="H71" s="21">
        <v>14.78</v>
      </c>
      <c r="I71" s="3">
        <v>0.22</v>
      </c>
      <c r="J71" s="16">
        <f t="shared" si="5"/>
        <v>14.559999999999999</v>
      </c>
      <c r="K71" s="24">
        <f t="shared" si="6"/>
        <v>7.510148849797031</v>
      </c>
      <c r="L71" s="7">
        <f t="shared" si="7"/>
        <v>0.67658998646820034</v>
      </c>
      <c r="M71" s="25">
        <f t="shared" si="8"/>
        <v>6.8335588633288342</v>
      </c>
    </row>
    <row r="72" spans="1:25" x14ac:dyDescent="0.35">
      <c r="A72" s="51">
        <f t="shared" si="9"/>
        <v>62</v>
      </c>
      <c r="B72" s="9">
        <v>65</v>
      </c>
      <c r="C72" s="13" t="s">
        <v>4</v>
      </c>
      <c r="D72" s="9">
        <v>1</v>
      </c>
      <c r="E72" s="3">
        <v>15.19</v>
      </c>
      <c r="F72" s="3">
        <v>0.46</v>
      </c>
      <c r="G72" s="16">
        <f t="shared" si="4"/>
        <v>14.729999999999999</v>
      </c>
      <c r="H72" s="21">
        <v>14.78</v>
      </c>
      <c r="I72" s="3">
        <v>0.22</v>
      </c>
      <c r="J72" s="16">
        <f t="shared" si="5"/>
        <v>14.559999999999999</v>
      </c>
      <c r="K72" s="24">
        <f t="shared" si="6"/>
        <v>2.7740189445196224</v>
      </c>
      <c r="L72" s="7">
        <f t="shared" si="7"/>
        <v>1.623815967523681</v>
      </c>
      <c r="M72" s="25">
        <f t="shared" si="8"/>
        <v>1.1502029769959401</v>
      </c>
    </row>
    <row r="73" spans="1:25" x14ac:dyDescent="0.35">
      <c r="A73" s="51">
        <f t="shared" si="9"/>
        <v>63</v>
      </c>
      <c r="B73" s="9">
        <v>66</v>
      </c>
      <c r="C73" s="13" t="s">
        <v>4</v>
      </c>
      <c r="D73" s="9">
        <v>2</v>
      </c>
      <c r="E73" s="3">
        <v>9.98</v>
      </c>
      <c r="F73" s="3">
        <v>0.2</v>
      </c>
      <c r="G73" s="16">
        <f t="shared" si="4"/>
        <v>9.7800000000000011</v>
      </c>
      <c r="H73" s="21">
        <v>9.77</v>
      </c>
      <c r="I73" s="3">
        <v>0.7</v>
      </c>
      <c r="J73" s="16">
        <f t="shared" si="5"/>
        <v>9.07</v>
      </c>
      <c r="K73" s="24">
        <f t="shared" si="6"/>
        <v>2.1494370522006228</v>
      </c>
      <c r="L73" s="7">
        <f t="shared" si="7"/>
        <v>-5.1177072671443193</v>
      </c>
      <c r="M73" s="25">
        <f t="shared" si="8"/>
        <v>7.2671443193449425</v>
      </c>
    </row>
    <row r="74" spans="1:25" x14ac:dyDescent="0.35">
      <c r="A74" s="51">
        <f t="shared" si="9"/>
        <v>64</v>
      </c>
      <c r="B74" s="9">
        <v>67</v>
      </c>
      <c r="C74" s="13" t="s">
        <v>4</v>
      </c>
      <c r="D74" s="9">
        <v>2</v>
      </c>
      <c r="E74" s="3">
        <v>9.56</v>
      </c>
      <c r="F74" s="3">
        <v>0.19</v>
      </c>
      <c r="G74" s="16">
        <f t="shared" si="4"/>
        <v>9.370000000000001</v>
      </c>
      <c r="H74" s="21">
        <v>9.83</v>
      </c>
      <c r="I74" s="3">
        <v>1.06</v>
      </c>
      <c r="J74" s="16">
        <f t="shared" si="5"/>
        <v>8.77</v>
      </c>
      <c r="K74" s="24">
        <f t="shared" si="6"/>
        <v>-2.7466937945066081</v>
      </c>
      <c r="L74" s="7">
        <f t="shared" si="7"/>
        <v>-8.8504577822990864</v>
      </c>
      <c r="M74" s="25">
        <f t="shared" si="8"/>
        <v>6.1037639877924859</v>
      </c>
    </row>
    <row r="75" spans="1:25" x14ac:dyDescent="0.35">
      <c r="A75" s="51">
        <f t="shared" si="9"/>
        <v>65</v>
      </c>
      <c r="B75" s="9">
        <v>68</v>
      </c>
      <c r="C75" s="13" t="s">
        <v>4</v>
      </c>
      <c r="D75" s="9">
        <v>3</v>
      </c>
      <c r="E75" s="3">
        <v>7.27</v>
      </c>
      <c r="F75" s="3">
        <v>7.0000000000000007E-2</v>
      </c>
      <c r="G75" s="16">
        <f t="shared" si="4"/>
        <v>7.1999999999999993</v>
      </c>
      <c r="H75" s="21">
        <v>7.92</v>
      </c>
      <c r="I75" s="3">
        <v>0.34</v>
      </c>
      <c r="J75" s="16">
        <f t="shared" si="5"/>
        <v>7.58</v>
      </c>
      <c r="K75" s="24">
        <f t="shared" si="6"/>
        <v>-8.2070707070707112</v>
      </c>
      <c r="L75" s="7">
        <f t="shared" si="7"/>
        <v>-3.4090909090909096</v>
      </c>
      <c r="M75" s="25">
        <f t="shared" si="8"/>
        <v>-4.7979797979798082</v>
      </c>
    </row>
    <row r="76" spans="1:25" x14ac:dyDescent="0.35">
      <c r="A76" s="51">
        <f t="shared" si="9"/>
        <v>66</v>
      </c>
      <c r="B76" s="9">
        <v>69</v>
      </c>
      <c r="C76" s="13" t="s">
        <v>4</v>
      </c>
      <c r="D76" s="9">
        <v>3</v>
      </c>
      <c r="E76" s="3">
        <v>7.3</v>
      </c>
      <c r="F76" s="3">
        <v>0</v>
      </c>
      <c r="G76" s="16">
        <f t="shared" ref="G76:G139" si="10">E76-F76</f>
        <v>7.3</v>
      </c>
      <c r="H76" s="21">
        <v>7.28</v>
      </c>
      <c r="I76" s="3">
        <v>0.37</v>
      </c>
      <c r="J76" s="16">
        <f t="shared" ref="J76:J139" si="11">H76-I76</f>
        <v>6.91</v>
      </c>
      <c r="K76" s="24">
        <f t="shared" ref="K76:K139" si="12">(E76-H76)/H76*100</f>
        <v>0.27472527472526886</v>
      </c>
      <c r="L76" s="7">
        <f t="shared" ref="L76:L139" si="13">(F76-I76)/H76*100</f>
        <v>-5.0824175824175821</v>
      </c>
      <c r="M76" s="25">
        <f t="shared" ref="M76:M139" si="14">(G76-J76)/H76*100</f>
        <v>5.3571428571428523</v>
      </c>
    </row>
    <row r="77" spans="1:25" x14ac:dyDescent="0.35">
      <c r="A77" s="51">
        <f t="shared" ref="A77:A140" si="15">A76+1</f>
        <v>67</v>
      </c>
      <c r="B77" s="9">
        <v>70</v>
      </c>
      <c r="C77" s="13" t="s">
        <v>4</v>
      </c>
      <c r="D77" s="9">
        <v>3</v>
      </c>
      <c r="E77" s="3">
        <v>8.4499999999999993</v>
      </c>
      <c r="F77" s="3">
        <v>0.08</v>
      </c>
      <c r="G77" s="16">
        <f t="shared" si="10"/>
        <v>8.3699999999999992</v>
      </c>
      <c r="H77" s="21">
        <v>9.32</v>
      </c>
      <c r="I77" s="3">
        <v>7.0000000000000007E-2</v>
      </c>
      <c r="J77" s="16">
        <f t="shared" si="11"/>
        <v>9.25</v>
      </c>
      <c r="K77" s="24">
        <f t="shared" si="12"/>
        <v>-9.3347639484978657</v>
      </c>
      <c r="L77" s="7">
        <f t="shared" si="13"/>
        <v>0.10729613733905573</v>
      </c>
      <c r="M77" s="25">
        <f t="shared" si="14"/>
        <v>-9.4420600858369177</v>
      </c>
    </row>
    <row r="78" spans="1:25" x14ac:dyDescent="0.35">
      <c r="A78" s="51">
        <f t="shared" si="15"/>
        <v>68</v>
      </c>
      <c r="B78" s="9">
        <v>71</v>
      </c>
      <c r="C78" s="13" t="s">
        <v>4</v>
      </c>
      <c r="D78" s="9">
        <v>3</v>
      </c>
      <c r="E78" s="3">
        <v>7.01</v>
      </c>
      <c r="F78" s="3">
        <v>0</v>
      </c>
      <c r="G78" s="16">
        <f t="shared" si="10"/>
        <v>7.01</v>
      </c>
      <c r="H78" s="21">
        <v>6.68</v>
      </c>
      <c r="I78" s="3">
        <v>0.32</v>
      </c>
      <c r="J78" s="16">
        <f t="shared" si="11"/>
        <v>6.3599999999999994</v>
      </c>
      <c r="K78" s="24">
        <f t="shared" si="12"/>
        <v>4.9401197604790434</v>
      </c>
      <c r="L78" s="7">
        <f t="shared" si="13"/>
        <v>-4.7904191616766472</v>
      </c>
      <c r="M78" s="25">
        <f t="shared" si="14"/>
        <v>9.730538922155695</v>
      </c>
    </row>
    <row r="79" spans="1:25" s="6" customFormat="1" x14ac:dyDescent="0.35">
      <c r="A79" s="51">
        <f t="shared" si="15"/>
        <v>69</v>
      </c>
      <c r="B79" s="11">
        <v>72</v>
      </c>
      <c r="C79" s="12" t="s">
        <v>5</v>
      </c>
      <c r="D79" s="11">
        <v>1</v>
      </c>
      <c r="E79" s="5">
        <v>17.239999999999998</v>
      </c>
      <c r="F79" s="5">
        <v>1.38</v>
      </c>
      <c r="G79" s="16">
        <f t="shared" si="10"/>
        <v>15.86</v>
      </c>
      <c r="H79" s="22">
        <v>18.47</v>
      </c>
      <c r="I79" s="5">
        <v>1.64</v>
      </c>
      <c r="J79" s="16">
        <f t="shared" si="11"/>
        <v>16.829999999999998</v>
      </c>
      <c r="K79" s="24">
        <f t="shared" si="12"/>
        <v>-6.6594477531131595</v>
      </c>
      <c r="L79" s="7">
        <f t="shared" si="13"/>
        <v>-1.4076881429344885</v>
      </c>
      <c r="M79" s="25">
        <f t="shared" si="14"/>
        <v>-5.2517596101786621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x14ac:dyDescent="0.35">
      <c r="A80" s="51">
        <f t="shared" si="15"/>
        <v>70</v>
      </c>
      <c r="B80" s="9">
        <v>73</v>
      </c>
      <c r="C80" s="13" t="s">
        <v>5</v>
      </c>
      <c r="D80" s="9">
        <v>3</v>
      </c>
      <c r="E80" s="3">
        <v>16.68</v>
      </c>
      <c r="F80" s="3">
        <v>0.33</v>
      </c>
      <c r="G80" s="16">
        <f t="shared" si="10"/>
        <v>16.350000000000001</v>
      </c>
      <c r="H80" s="21">
        <v>18.329999999999998</v>
      </c>
      <c r="I80" s="3">
        <v>1.58</v>
      </c>
      <c r="J80" s="16">
        <f t="shared" si="11"/>
        <v>16.75</v>
      </c>
      <c r="K80" s="24">
        <f t="shared" si="12"/>
        <v>-9.0016366612111227</v>
      </c>
      <c r="L80" s="7">
        <f t="shared" si="13"/>
        <v>-6.8194217130387358</v>
      </c>
      <c r="M80" s="25">
        <f t="shared" si="14"/>
        <v>-2.1822149481723874</v>
      </c>
    </row>
    <row r="81" spans="1:13" x14ac:dyDescent="0.35">
      <c r="A81" s="51">
        <f t="shared" si="15"/>
        <v>71</v>
      </c>
      <c r="B81" s="9">
        <v>74</v>
      </c>
      <c r="C81" s="13" t="s">
        <v>5</v>
      </c>
      <c r="D81" s="9">
        <v>5</v>
      </c>
      <c r="E81" s="3">
        <v>15.11</v>
      </c>
      <c r="F81" s="3">
        <v>0.45</v>
      </c>
      <c r="G81" s="16">
        <f t="shared" si="10"/>
        <v>14.66</v>
      </c>
      <c r="H81" s="21">
        <v>14.72</v>
      </c>
      <c r="I81" s="3">
        <v>1.79</v>
      </c>
      <c r="J81" s="16">
        <f t="shared" si="11"/>
        <v>12.93</v>
      </c>
      <c r="K81" s="24">
        <f t="shared" si="12"/>
        <v>2.6494565217391219</v>
      </c>
      <c r="L81" s="7">
        <f t="shared" si="13"/>
        <v>-9.1032608695652169</v>
      </c>
      <c r="M81" s="25">
        <f t="shared" si="14"/>
        <v>11.752717391304349</v>
      </c>
    </row>
    <row r="82" spans="1:13" x14ac:dyDescent="0.35">
      <c r="A82" s="51">
        <f t="shared" si="15"/>
        <v>72</v>
      </c>
      <c r="B82" s="9">
        <v>75</v>
      </c>
      <c r="C82" s="13" t="s">
        <v>5</v>
      </c>
      <c r="D82" s="9">
        <v>5</v>
      </c>
      <c r="E82" s="3">
        <v>17.670000000000002</v>
      </c>
      <c r="F82" s="3">
        <v>0.18</v>
      </c>
      <c r="G82" s="16">
        <f t="shared" si="10"/>
        <v>17.490000000000002</v>
      </c>
      <c r="H82" s="21">
        <v>19.2</v>
      </c>
      <c r="I82" s="3">
        <v>0.41</v>
      </c>
      <c r="J82" s="16">
        <f t="shared" si="11"/>
        <v>18.79</v>
      </c>
      <c r="K82" s="24">
        <f t="shared" si="12"/>
        <v>-7.9687499999999885</v>
      </c>
      <c r="L82" s="7">
        <f t="shared" si="13"/>
        <v>-1.1979166666666665</v>
      </c>
      <c r="M82" s="25">
        <f t="shared" si="14"/>
        <v>-6.7708333333333188</v>
      </c>
    </row>
    <row r="83" spans="1:13" x14ac:dyDescent="0.35">
      <c r="A83" s="51">
        <f t="shared" si="15"/>
        <v>73</v>
      </c>
      <c r="B83" s="9">
        <v>76</v>
      </c>
      <c r="C83" s="13" t="s">
        <v>5</v>
      </c>
      <c r="D83" s="9">
        <v>3</v>
      </c>
      <c r="E83" s="3">
        <v>12.38</v>
      </c>
      <c r="F83" s="3">
        <v>1.24</v>
      </c>
      <c r="G83" s="16">
        <f t="shared" si="10"/>
        <v>11.14</v>
      </c>
      <c r="H83" s="21">
        <v>13.65</v>
      </c>
      <c r="I83" s="3">
        <v>2.2599999999999998</v>
      </c>
      <c r="J83" s="16">
        <f t="shared" si="11"/>
        <v>11.39</v>
      </c>
      <c r="K83" s="24">
        <f t="shared" si="12"/>
        <v>-9.3040293040292994</v>
      </c>
      <c r="L83" s="7">
        <f t="shared" si="13"/>
        <v>-7.4725274725274708</v>
      </c>
      <c r="M83" s="25">
        <f t="shared" si="14"/>
        <v>-1.8315018315018317</v>
      </c>
    </row>
    <row r="84" spans="1:13" x14ac:dyDescent="0.35">
      <c r="A84" s="51">
        <f t="shared" si="15"/>
        <v>74</v>
      </c>
      <c r="B84" s="9">
        <v>77</v>
      </c>
      <c r="C84" s="13" t="s">
        <v>5</v>
      </c>
      <c r="D84" s="9">
        <v>2</v>
      </c>
      <c r="E84" s="3">
        <v>4.22</v>
      </c>
      <c r="F84" s="3">
        <v>0.08</v>
      </c>
      <c r="G84" s="16">
        <f t="shared" si="10"/>
        <v>4.1399999999999997</v>
      </c>
      <c r="H84" s="21">
        <v>3.64</v>
      </c>
      <c r="I84" s="3">
        <v>0.26</v>
      </c>
      <c r="J84" s="16">
        <f t="shared" si="11"/>
        <v>3.38</v>
      </c>
      <c r="K84" s="24">
        <f t="shared" si="12"/>
        <v>15.934065934065925</v>
      </c>
      <c r="L84" s="7">
        <f t="shared" si="13"/>
        <v>-4.9450549450549453</v>
      </c>
      <c r="M84" s="25">
        <f t="shared" si="14"/>
        <v>20.879120879120872</v>
      </c>
    </row>
    <row r="85" spans="1:13" x14ac:dyDescent="0.35">
      <c r="A85" s="51">
        <f t="shared" si="15"/>
        <v>75</v>
      </c>
      <c r="B85" s="9">
        <v>78</v>
      </c>
      <c r="C85" s="13" t="s">
        <v>5</v>
      </c>
      <c r="D85" s="9">
        <v>1</v>
      </c>
      <c r="E85" s="3">
        <v>10.88</v>
      </c>
      <c r="F85" s="3">
        <v>0.76</v>
      </c>
      <c r="G85" s="16">
        <f t="shared" si="10"/>
        <v>10.120000000000001</v>
      </c>
      <c r="H85" s="21">
        <v>11.38</v>
      </c>
      <c r="I85" s="3">
        <v>0.88</v>
      </c>
      <c r="J85" s="16">
        <f t="shared" si="11"/>
        <v>10.5</v>
      </c>
      <c r="K85" s="24">
        <f t="shared" si="12"/>
        <v>-4.3936731107205622</v>
      </c>
      <c r="L85" s="7">
        <f t="shared" si="13"/>
        <v>-1.0544815465729349</v>
      </c>
      <c r="M85" s="25">
        <f t="shared" si="14"/>
        <v>-3.3391915641476184</v>
      </c>
    </row>
    <row r="86" spans="1:13" x14ac:dyDescent="0.35">
      <c r="A86" s="51">
        <f t="shared" si="15"/>
        <v>76</v>
      </c>
      <c r="B86" s="9">
        <v>79</v>
      </c>
      <c r="C86" s="13" t="s">
        <v>5</v>
      </c>
      <c r="D86" s="9">
        <v>4</v>
      </c>
      <c r="E86" s="3">
        <v>15.6</v>
      </c>
      <c r="F86" s="3">
        <v>1.4</v>
      </c>
      <c r="G86" s="16">
        <f t="shared" si="10"/>
        <v>14.2</v>
      </c>
      <c r="H86" s="21">
        <v>16.420000000000002</v>
      </c>
      <c r="I86" s="3">
        <v>1.57</v>
      </c>
      <c r="J86" s="16">
        <f t="shared" si="11"/>
        <v>14.850000000000001</v>
      </c>
      <c r="K86" s="24">
        <f t="shared" si="12"/>
        <v>-4.9939098660170638</v>
      </c>
      <c r="L86" s="7">
        <f t="shared" si="13"/>
        <v>-1.0353227771010971</v>
      </c>
      <c r="M86" s="25">
        <f t="shared" si="14"/>
        <v>-3.9585870889159684</v>
      </c>
    </row>
    <row r="87" spans="1:13" x14ac:dyDescent="0.35">
      <c r="A87" s="51">
        <f t="shared" si="15"/>
        <v>77</v>
      </c>
      <c r="B87" s="9">
        <v>80</v>
      </c>
      <c r="C87" s="13" t="s">
        <v>5</v>
      </c>
      <c r="D87" s="9">
        <v>2</v>
      </c>
      <c r="E87" s="3">
        <v>14.47</v>
      </c>
      <c r="F87" s="3">
        <v>0.28999999999999998</v>
      </c>
      <c r="G87" s="16">
        <f t="shared" si="10"/>
        <v>14.180000000000001</v>
      </c>
      <c r="H87" s="21">
        <v>15.94</v>
      </c>
      <c r="I87" s="3">
        <v>0.27</v>
      </c>
      <c r="J87" s="16">
        <f t="shared" si="11"/>
        <v>15.67</v>
      </c>
      <c r="K87" s="24">
        <f t="shared" si="12"/>
        <v>-9.2220828105395167</v>
      </c>
      <c r="L87" s="7">
        <f t="shared" si="13"/>
        <v>0.12547051442910892</v>
      </c>
      <c r="M87" s="25">
        <f t="shared" si="14"/>
        <v>-9.3475533249686222</v>
      </c>
    </row>
    <row r="88" spans="1:13" x14ac:dyDescent="0.35">
      <c r="A88" s="51">
        <f t="shared" si="15"/>
        <v>78</v>
      </c>
      <c r="B88" s="9">
        <v>81</v>
      </c>
      <c r="C88" s="13" t="s">
        <v>5</v>
      </c>
      <c r="D88" s="9">
        <v>4</v>
      </c>
      <c r="E88" s="3">
        <v>18.46</v>
      </c>
      <c r="F88" s="3">
        <v>1.1100000000000001</v>
      </c>
      <c r="G88" s="16">
        <f t="shared" si="10"/>
        <v>17.350000000000001</v>
      </c>
      <c r="H88" s="21">
        <v>18.98</v>
      </c>
      <c r="I88" s="3">
        <v>0.8</v>
      </c>
      <c r="J88" s="16">
        <f t="shared" si="11"/>
        <v>18.18</v>
      </c>
      <c r="K88" s="24">
        <f t="shared" si="12"/>
        <v>-2.7397260273972579</v>
      </c>
      <c r="L88" s="7">
        <f t="shared" si="13"/>
        <v>1.6332982086406747</v>
      </c>
      <c r="M88" s="25">
        <f t="shared" si="14"/>
        <v>-4.3730242360379261</v>
      </c>
    </row>
    <row r="89" spans="1:13" x14ac:dyDescent="0.35">
      <c r="A89" s="51">
        <f t="shared" si="15"/>
        <v>79</v>
      </c>
      <c r="B89" s="9">
        <v>82</v>
      </c>
      <c r="C89" s="13" t="s">
        <v>5</v>
      </c>
      <c r="D89" s="9">
        <v>4</v>
      </c>
      <c r="E89" s="3">
        <v>7.56</v>
      </c>
      <c r="F89" s="3">
        <v>0.68</v>
      </c>
      <c r="G89" s="16">
        <f t="shared" si="10"/>
        <v>6.88</v>
      </c>
      <c r="H89" s="21">
        <v>7.86</v>
      </c>
      <c r="I89" s="3">
        <v>0.79</v>
      </c>
      <c r="J89" s="16">
        <f t="shared" si="11"/>
        <v>7.07</v>
      </c>
      <c r="K89" s="24">
        <f t="shared" si="12"/>
        <v>-3.81679389312978</v>
      </c>
      <c r="L89" s="7">
        <f t="shared" si="13"/>
        <v>-1.3994910941475824</v>
      </c>
      <c r="M89" s="25">
        <f t="shared" si="14"/>
        <v>-2.4173027989821931</v>
      </c>
    </row>
    <row r="90" spans="1:13" x14ac:dyDescent="0.35">
      <c r="A90" s="51">
        <f t="shared" si="15"/>
        <v>80</v>
      </c>
      <c r="B90" s="9">
        <v>83</v>
      </c>
      <c r="C90" s="13" t="s">
        <v>5</v>
      </c>
      <c r="D90" s="9">
        <v>1</v>
      </c>
      <c r="E90" s="3">
        <v>7.26</v>
      </c>
      <c r="F90" s="3">
        <v>0</v>
      </c>
      <c r="G90" s="16">
        <f t="shared" si="10"/>
        <v>7.26</v>
      </c>
      <c r="H90" s="21">
        <v>7.8</v>
      </c>
      <c r="I90" s="3">
        <v>0.25</v>
      </c>
      <c r="J90" s="16">
        <f t="shared" si="11"/>
        <v>7.55</v>
      </c>
      <c r="K90" s="24">
        <f t="shared" si="12"/>
        <v>-6.9230769230769234</v>
      </c>
      <c r="L90" s="7">
        <f t="shared" si="13"/>
        <v>-3.2051282051282057</v>
      </c>
      <c r="M90" s="25">
        <f t="shared" si="14"/>
        <v>-3.7179487179487185</v>
      </c>
    </row>
    <row r="91" spans="1:13" x14ac:dyDescent="0.35">
      <c r="A91" s="51">
        <f t="shared" si="15"/>
        <v>81</v>
      </c>
      <c r="B91" s="9">
        <v>84</v>
      </c>
      <c r="C91" s="13" t="s">
        <v>5</v>
      </c>
      <c r="D91" s="9">
        <v>1</v>
      </c>
      <c r="E91" s="3">
        <v>7.44</v>
      </c>
      <c r="F91" s="3">
        <v>0.22</v>
      </c>
      <c r="G91" s="16">
        <f t="shared" si="10"/>
        <v>7.2200000000000006</v>
      </c>
      <c r="H91" s="21">
        <v>7.93</v>
      </c>
      <c r="I91" s="3">
        <v>1.1000000000000001</v>
      </c>
      <c r="J91" s="16">
        <f t="shared" si="11"/>
        <v>6.83</v>
      </c>
      <c r="K91" s="24">
        <f t="shared" si="12"/>
        <v>-6.1790668348045319</v>
      </c>
      <c r="L91" s="7">
        <f t="shared" si="13"/>
        <v>-11.097099621689788</v>
      </c>
      <c r="M91" s="25">
        <f t="shared" si="14"/>
        <v>4.9180327868852531</v>
      </c>
    </row>
    <row r="92" spans="1:13" x14ac:dyDescent="0.35">
      <c r="A92" s="51">
        <f t="shared" si="15"/>
        <v>82</v>
      </c>
      <c r="B92" s="9">
        <v>85</v>
      </c>
      <c r="C92" s="13" t="s">
        <v>5</v>
      </c>
      <c r="D92" s="9">
        <v>1</v>
      </c>
      <c r="E92" s="3">
        <v>16.16</v>
      </c>
      <c r="F92" s="3">
        <v>0.48</v>
      </c>
      <c r="G92" s="16">
        <f t="shared" si="10"/>
        <v>15.68</v>
      </c>
      <c r="H92" s="21">
        <v>17.79</v>
      </c>
      <c r="I92" s="3">
        <v>0.94</v>
      </c>
      <c r="J92" s="16">
        <f t="shared" si="11"/>
        <v>16.849999999999998</v>
      </c>
      <c r="K92" s="24">
        <f t="shared" si="12"/>
        <v>-9.1624508150646378</v>
      </c>
      <c r="L92" s="7">
        <f t="shared" si="13"/>
        <v>-2.5857223159078133</v>
      </c>
      <c r="M92" s="25">
        <f t="shared" si="14"/>
        <v>-6.57672849915682</v>
      </c>
    </row>
    <row r="93" spans="1:13" x14ac:dyDescent="0.35">
      <c r="A93" s="51">
        <f t="shared" si="15"/>
        <v>83</v>
      </c>
      <c r="B93" s="9">
        <v>86</v>
      </c>
      <c r="C93" s="13" t="s">
        <v>5</v>
      </c>
      <c r="D93" s="9">
        <v>5</v>
      </c>
      <c r="E93" s="3">
        <v>7.28</v>
      </c>
      <c r="F93" s="3">
        <v>0.15</v>
      </c>
      <c r="G93" s="16">
        <f t="shared" si="10"/>
        <v>7.13</v>
      </c>
      <c r="H93" s="21">
        <v>7.22</v>
      </c>
      <c r="I93" s="3">
        <v>0.32</v>
      </c>
      <c r="J93" s="16">
        <f t="shared" si="11"/>
        <v>6.8999999999999995</v>
      </c>
      <c r="K93" s="24">
        <f t="shared" si="12"/>
        <v>0.83102493074792938</v>
      </c>
      <c r="L93" s="7">
        <f t="shared" si="13"/>
        <v>-2.3545706371191142</v>
      </c>
      <c r="M93" s="25">
        <f t="shared" si="14"/>
        <v>3.1855955678670425</v>
      </c>
    </row>
    <row r="94" spans="1:13" x14ac:dyDescent="0.35">
      <c r="A94" s="51">
        <f t="shared" si="15"/>
        <v>84</v>
      </c>
      <c r="B94" s="9">
        <v>87</v>
      </c>
      <c r="C94" s="13" t="s">
        <v>5</v>
      </c>
      <c r="D94" s="9">
        <v>2</v>
      </c>
      <c r="E94" s="3">
        <v>11.13</v>
      </c>
      <c r="F94" s="3">
        <v>0.33</v>
      </c>
      <c r="G94" s="16">
        <f t="shared" si="10"/>
        <v>10.8</v>
      </c>
      <c r="H94" s="21">
        <v>12.15</v>
      </c>
      <c r="I94" s="3">
        <v>0.7</v>
      </c>
      <c r="J94" s="16">
        <f t="shared" si="11"/>
        <v>11.450000000000001</v>
      </c>
      <c r="K94" s="24">
        <f t="shared" si="12"/>
        <v>-8.3950617283950582</v>
      </c>
      <c r="L94" s="7">
        <f t="shared" si="13"/>
        <v>-3.0452674897119336</v>
      </c>
      <c r="M94" s="25">
        <f t="shared" si="14"/>
        <v>-5.3497942386831303</v>
      </c>
    </row>
    <row r="95" spans="1:13" x14ac:dyDescent="0.35">
      <c r="A95" s="51">
        <f t="shared" si="15"/>
        <v>85</v>
      </c>
      <c r="B95" s="9">
        <v>88</v>
      </c>
      <c r="C95" s="13" t="s">
        <v>5</v>
      </c>
      <c r="D95" s="9">
        <v>4</v>
      </c>
      <c r="E95" s="3">
        <v>18.64</v>
      </c>
      <c r="F95" s="3">
        <v>0.56000000000000005</v>
      </c>
      <c r="G95" s="16">
        <f t="shared" si="10"/>
        <v>18.080000000000002</v>
      </c>
      <c r="H95" s="21">
        <v>18.59</v>
      </c>
      <c r="I95" s="3">
        <v>0.82</v>
      </c>
      <c r="J95" s="16">
        <f t="shared" si="11"/>
        <v>17.77</v>
      </c>
      <c r="K95" s="24">
        <f t="shared" si="12"/>
        <v>0.26896180742334969</v>
      </c>
      <c r="L95" s="7">
        <f t="shared" si="13"/>
        <v>-1.3986013986013981</v>
      </c>
      <c r="M95" s="25">
        <f t="shared" si="14"/>
        <v>1.6675632060247567</v>
      </c>
    </row>
    <row r="96" spans="1:13" x14ac:dyDescent="0.35">
      <c r="A96" s="51">
        <f t="shared" si="15"/>
        <v>86</v>
      </c>
      <c r="B96" s="9">
        <v>89</v>
      </c>
      <c r="C96" s="13" t="s">
        <v>5</v>
      </c>
      <c r="D96" s="9">
        <v>5</v>
      </c>
      <c r="E96" s="3">
        <v>14.85</v>
      </c>
      <c r="F96" s="3">
        <v>0.45</v>
      </c>
      <c r="G96" s="16">
        <f t="shared" si="10"/>
        <v>14.4</v>
      </c>
      <c r="H96" s="21">
        <v>15.19</v>
      </c>
      <c r="I96" s="3">
        <v>0.28000000000000003</v>
      </c>
      <c r="J96" s="16">
        <f t="shared" si="11"/>
        <v>14.91</v>
      </c>
      <c r="K96" s="24">
        <f t="shared" si="12"/>
        <v>-2.2383146807109933</v>
      </c>
      <c r="L96" s="7">
        <f t="shared" si="13"/>
        <v>1.1191573403554971</v>
      </c>
      <c r="M96" s="25">
        <f t="shared" si="14"/>
        <v>-3.3574720210664899</v>
      </c>
    </row>
    <row r="97" spans="1:13" x14ac:dyDescent="0.35">
      <c r="A97" s="51">
        <f t="shared" si="15"/>
        <v>87</v>
      </c>
      <c r="B97" s="9">
        <v>90</v>
      </c>
      <c r="C97" s="13" t="s">
        <v>5</v>
      </c>
      <c r="D97" s="9">
        <v>5</v>
      </c>
      <c r="E97" s="3">
        <v>14.3</v>
      </c>
      <c r="F97" s="3">
        <v>0.72</v>
      </c>
      <c r="G97" s="16">
        <f t="shared" si="10"/>
        <v>13.58</v>
      </c>
      <c r="H97" s="21">
        <v>14.51</v>
      </c>
      <c r="I97" s="3">
        <v>0.09</v>
      </c>
      <c r="J97" s="16">
        <f t="shared" si="11"/>
        <v>14.42</v>
      </c>
      <c r="K97" s="24">
        <f t="shared" si="12"/>
        <v>-1.4472777394900005</v>
      </c>
      <c r="L97" s="7">
        <f t="shared" si="13"/>
        <v>4.341833218470021</v>
      </c>
      <c r="M97" s="25">
        <f t="shared" si="14"/>
        <v>-5.7891109579600268</v>
      </c>
    </row>
    <row r="98" spans="1:13" x14ac:dyDescent="0.35">
      <c r="A98" s="51">
        <f t="shared" si="15"/>
        <v>88</v>
      </c>
      <c r="B98" s="9">
        <v>91</v>
      </c>
      <c r="C98" s="13" t="s">
        <v>5</v>
      </c>
      <c r="D98" s="9">
        <v>2</v>
      </c>
      <c r="E98" s="3">
        <v>8.52</v>
      </c>
      <c r="F98" s="3">
        <v>0</v>
      </c>
      <c r="G98" s="16">
        <f t="shared" si="10"/>
        <v>8.52</v>
      </c>
      <c r="H98" s="21">
        <v>8.4499999999999993</v>
      </c>
      <c r="I98" s="3">
        <v>0</v>
      </c>
      <c r="J98" s="16">
        <f t="shared" si="11"/>
        <v>8.4499999999999993</v>
      </c>
      <c r="K98" s="24">
        <f t="shared" si="12"/>
        <v>0.82840236686390878</v>
      </c>
      <c r="L98" s="7">
        <f t="shared" si="13"/>
        <v>0</v>
      </c>
      <c r="M98" s="25">
        <f t="shared" si="14"/>
        <v>0.82840236686390878</v>
      </c>
    </row>
    <row r="99" spans="1:13" x14ac:dyDescent="0.35">
      <c r="A99" s="51">
        <f t="shared" si="15"/>
        <v>89</v>
      </c>
      <c r="B99" s="9">
        <v>92</v>
      </c>
      <c r="C99" s="13" t="s">
        <v>5</v>
      </c>
      <c r="D99" s="9">
        <v>3</v>
      </c>
      <c r="E99" s="3">
        <v>14.84</v>
      </c>
      <c r="F99" s="3">
        <v>1.19</v>
      </c>
      <c r="G99" s="16">
        <f t="shared" si="10"/>
        <v>13.65</v>
      </c>
      <c r="H99" s="21">
        <v>15.24</v>
      </c>
      <c r="I99" s="3">
        <v>2.11</v>
      </c>
      <c r="J99" s="16">
        <f t="shared" si="11"/>
        <v>13.13</v>
      </c>
      <c r="K99" s="24">
        <f t="shared" si="12"/>
        <v>-2.624671916010501</v>
      </c>
      <c r="L99" s="7">
        <f t="shared" si="13"/>
        <v>-6.0367454068241466</v>
      </c>
      <c r="M99" s="25">
        <f t="shared" si="14"/>
        <v>3.4120734908136456</v>
      </c>
    </row>
    <row r="100" spans="1:13" x14ac:dyDescent="0.35">
      <c r="A100" s="51">
        <f t="shared" si="15"/>
        <v>90</v>
      </c>
      <c r="B100" s="9">
        <v>93</v>
      </c>
      <c r="C100" s="13" t="s">
        <v>5</v>
      </c>
      <c r="D100" s="9">
        <v>4</v>
      </c>
      <c r="E100" s="3">
        <v>10.81</v>
      </c>
      <c r="F100" s="3">
        <v>0.32</v>
      </c>
      <c r="G100" s="16">
        <f t="shared" si="10"/>
        <v>10.49</v>
      </c>
      <c r="H100" s="21">
        <v>11.48</v>
      </c>
      <c r="I100" s="3">
        <v>0.27</v>
      </c>
      <c r="J100" s="16">
        <f t="shared" si="11"/>
        <v>11.21</v>
      </c>
      <c r="K100" s="24">
        <f t="shared" si="12"/>
        <v>-5.8362369337979088</v>
      </c>
      <c r="L100" s="7">
        <f t="shared" si="13"/>
        <v>0.43554006968641101</v>
      </c>
      <c r="M100" s="25">
        <f t="shared" si="14"/>
        <v>-6.2717770034843259</v>
      </c>
    </row>
    <row r="101" spans="1:13" x14ac:dyDescent="0.35">
      <c r="A101" s="51">
        <f t="shared" si="15"/>
        <v>91</v>
      </c>
      <c r="B101" s="9">
        <v>94</v>
      </c>
      <c r="C101" s="13" t="s">
        <v>5</v>
      </c>
      <c r="D101" s="9">
        <v>2</v>
      </c>
      <c r="E101" s="3">
        <v>20.43</v>
      </c>
      <c r="F101" s="3">
        <v>1.02</v>
      </c>
      <c r="G101" s="16">
        <f t="shared" si="10"/>
        <v>19.41</v>
      </c>
      <c r="H101" s="21">
        <v>21.35</v>
      </c>
      <c r="I101" s="3">
        <v>1.86</v>
      </c>
      <c r="J101" s="16">
        <f t="shared" si="11"/>
        <v>19.490000000000002</v>
      </c>
      <c r="K101" s="24">
        <f t="shared" si="12"/>
        <v>-4.3091334894613667</v>
      </c>
      <c r="L101" s="7">
        <f t="shared" si="13"/>
        <v>-3.9344262295081971</v>
      </c>
      <c r="M101" s="25">
        <f t="shared" si="14"/>
        <v>-0.37470725995317022</v>
      </c>
    </row>
    <row r="102" spans="1:13" x14ac:dyDescent="0.35">
      <c r="A102" s="51">
        <f t="shared" si="15"/>
        <v>92</v>
      </c>
      <c r="B102" s="9">
        <v>95</v>
      </c>
      <c r="C102" s="13" t="s">
        <v>5</v>
      </c>
      <c r="D102" s="9">
        <v>2</v>
      </c>
      <c r="E102" s="3">
        <v>15.28</v>
      </c>
      <c r="F102" s="3">
        <v>0.76</v>
      </c>
      <c r="G102" s="16">
        <f t="shared" si="10"/>
        <v>14.52</v>
      </c>
      <c r="H102" s="21">
        <v>14.83</v>
      </c>
      <c r="I102" s="3">
        <v>1.22</v>
      </c>
      <c r="J102" s="16">
        <f t="shared" si="11"/>
        <v>13.61</v>
      </c>
      <c r="K102" s="24">
        <f t="shared" si="12"/>
        <v>3.0343897505057269</v>
      </c>
      <c r="L102" s="7">
        <f t="shared" si="13"/>
        <v>-3.1018206338503029</v>
      </c>
      <c r="M102" s="25">
        <f t="shared" si="14"/>
        <v>6.1362103843560361</v>
      </c>
    </row>
    <row r="103" spans="1:13" x14ac:dyDescent="0.35">
      <c r="A103" s="51">
        <f t="shared" si="15"/>
        <v>93</v>
      </c>
      <c r="B103" s="9">
        <v>96</v>
      </c>
      <c r="C103" s="13" t="s">
        <v>5</v>
      </c>
      <c r="D103" s="9">
        <v>3</v>
      </c>
      <c r="E103" s="3">
        <v>7.56</v>
      </c>
      <c r="F103" s="3">
        <v>0.38</v>
      </c>
      <c r="G103" s="16">
        <f t="shared" si="10"/>
        <v>7.18</v>
      </c>
      <c r="H103" s="21">
        <v>7.24</v>
      </c>
      <c r="I103" s="3">
        <v>0.41</v>
      </c>
      <c r="J103" s="16">
        <f t="shared" si="11"/>
        <v>6.83</v>
      </c>
      <c r="K103" s="24">
        <f t="shared" si="12"/>
        <v>4.4198895027624223</v>
      </c>
      <c r="L103" s="7">
        <f t="shared" si="13"/>
        <v>-0.41436464088397745</v>
      </c>
      <c r="M103" s="25">
        <f t="shared" si="14"/>
        <v>4.8342541436464037</v>
      </c>
    </row>
    <row r="104" spans="1:13" s="6" customFormat="1" x14ac:dyDescent="0.35">
      <c r="A104" s="51">
        <f t="shared" si="15"/>
        <v>94</v>
      </c>
      <c r="B104" s="11">
        <v>97</v>
      </c>
      <c r="C104" s="12" t="s">
        <v>6</v>
      </c>
      <c r="D104" s="11">
        <v>3</v>
      </c>
      <c r="E104" s="5">
        <v>15.84</v>
      </c>
      <c r="F104" s="5">
        <v>0.32</v>
      </c>
      <c r="G104" s="16">
        <f t="shared" si="10"/>
        <v>15.52</v>
      </c>
      <c r="H104" s="22">
        <v>17.41</v>
      </c>
      <c r="I104" s="5">
        <v>0.39</v>
      </c>
      <c r="J104" s="16">
        <f t="shared" si="11"/>
        <v>17.02</v>
      </c>
      <c r="K104" s="24">
        <f t="shared" si="12"/>
        <v>-9.0178058587018963</v>
      </c>
      <c r="L104" s="7">
        <f t="shared" si="13"/>
        <v>-0.40206777713957498</v>
      </c>
      <c r="M104" s="25">
        <f t="shared" si="14"/>
        <v>-8.6157380815623199</v>
      </c>
    </row>
    <row r="105" spans="1:13" x14ac:dyDescent="0.35">
      <c r="A105" s="51">
        <f t="shared" si="15"/>
        <v>95</v>
      </c>
      <c r="B105" s="9">
        <v>98</v>
      </c>
      <c r="C105" s="13" t="s">
        <v>6</v>
      </c>
      <c r="D105" s="9">
        <v>4</v>
      </c>
      <c r="E105" s="3">
        <v>9.16</v>
      </c>
      <c r="F105" s="3">
        <v>0.09</v>
      </c>
      <c r="G105" s="16">
        <f t="shared" si="10"/>
        <v>9.07</v>
      </c>
      <c r="H105" s="21">
        <v>9.5</v>
      </c>
      <c r="I105" s="3">
        <v>0.19</v>
      </c>
      <c r="J105" s="16">
        <f t="shared" si="11"/>
        <v>9.31</v>
      </c>
      <c r="K105" s="24">
        <f t="shared" si="12"/>
        <v>-3.5789473684210509</v>
      </c>
      <c r="L105" s="7">
        <f t="shared" si="13"/>
        <v>-1.0526315789473684</v>
      </c>
      <c r="M105" s="25">
        <f t="shared" si="14"/>
        <v>-2.5263157894736867</v>
      </c>
    </row>
    <row r="106" spans="1:13" x14ac:dyDescent="0.35">
      <c r="A106" s="51">
        <f t="shared" si="15"/>
        <v>96</v>
      </c>
      <c r="B106" s="9">
        <v>99</v>
      </c>
      <c r="C106" s="13" t="s">
        <v>6</v>
      </c>
      <c r="D106" s="9">
        <v>1</v>
      </c>
      <c r="E106" s="3">
        <v>7.7</v>
      </c>
      <c r="F106" s="3">
        <v>0.08</v>
      </c>
      <c r="G106" s="16">
        <f t="shared" si="10"/>
        <v>7.62</v>
      </c>
      <c r="H106" s="21">
        <v>8.06</v>
      </c>
      <c r="I106" s="3">
        <v>0.21</v>
      </c>
      <c r="J106" s="16">
        <f t="shared" si="11"/>
        <v>7.8500000000000005</v>
      </c>
      <c r="K106" s="24">
        <f t="shared" si="12"/>
        <v>-4.466501240694793</v>
      </c>
      <c r="L106" s="7">
        <f t="shared" si="13"/>
        <v>-1.6129032258064515</v>
      </c>
      <c r="M106" s="25">
        <f t="shared" si="14"/>
        <v>-2.8535980148883424</v>
      </c>
    </row>
    <row r="107" spans="1:13" x14ac:dyDescent="0.35">
      <c r="A107" s="51">
        <f t="shared" si="15"/>
        <v>97</v>
      </c>
      <c r="B107" s="9">
        <v>100</v>
      </c>
      <c r="C107" s="13" t="s">
        <v>6</v>
      </c>
      <c r="D107" s="9">
        <v>3</v>
      </c>
      <c r="E107" s="3">
        <v>11.47</v>
      </c>
      <c r="F107" s="3">
        <v>0.23</v>
      </c>
      <c r="G107" s="16">
        <f t="shared" si="10"/>
        <v>11.24</v>
      </c>
      <c r="H107" s="21">
        <v>10.73</v>
      </c>
      <c r="I107" s="3">
        <v>0.23</v>
      </c>
      <c r="J107" s="16">
        <f t="shared" si="11"/>
        <v>10.5</v>
      </c>
      <c r="K107" s="24">
        <f t="shared" si="12"/>
        <v>6.8965517241379324</v>
      </c>
      <c r="L107" s="7">
        <f t="shared" si="13"/>
        <v>0</v>
      </c>
      <c r="M107" s="25">
        <f t="shared" si="14"/>
        <v>6.8965517241379324</v>
      </c>
    </row>
    <row r="108" spans="1:13" x14ac:dyDescent="0.35">
      <c r="A108" s="51">
        <f t="shared" si="15"/>
        <v>98</v>
      </c>
      <c r="B108" s="9">
        <v>101</v>
      </c>
      <c r="C108" s="13" t="s">
        <v>6</v>
      </c>
      <c r="D108" s="9">
        <v>1</v>
      </c>
      <c r="E108" s="3">
        <v>7.86</v>
      </c>
      <c r="F108" s="3">
        <v>0.31</v>
      </c>
      <c r="G108" s="16">
        <f t="shared" si="10"/>
        <v>7.5500000000000007</v>
      </c>
      <c r="H108" s="21">
        <v>7.66</v>
      </c>
      <c r="I108" s="3">
        <v>0.63</v>
      </c>
      <c r="J108" s="16">
        <f t="shared" si="11"/>
        <v>7.03</v>
      </c>
      <c r="K108" s="24">
        <f t="shared" si="12"/>
        <v>2.6109660574412556</v>
      </c>
      <c r="L108" s="7">
        <f t="shared" si="13"/>
        <v>-4.1775456919060057</v>
      </c>
      <c r="M108" s="25">
        <f t="shared" si="14"/>
        <v>6.7885117493472649</v>
      </c>
    </row>
    <row r="109" spans="1:13" x14ac:dyDescent="0.35">
      <c r="A109" s="51">
        <f t="shared" si="15"/>
        <v>99</v>
      </c>
      <c r="B109" s="9">
        <v>102</v>
      </c>
      <c r="C109" s="13" t="s">
        <v>6</v>
      </c>
      <c r="D109" s="9">
        <v>2</v>
      </c>
      <c r="E109" s="3">
        <v>9.0500000000000007</v>
      </c>
      <c r="F109" s="3">
        <v>0.09</v>
      </c>
      <c r="G109" s="16">
        <f t="shared" si="10"/>
        <v>8.9600000000000009</v>
      </c>
      <c r="H109" s="21">
        <v>9.02</v>
      </c>
      <c r="I109" s="3">
        <v>0.13</v>
      </c>
      <c r="J109" s="16">
        <f t="shared" si="11"/>
        <v>8.8899999999999988</v>
      </c>
      <c r="K109" s="24">
        <f t="shared" si="12"/>
        <v>0.33259423503327207</v>
      </c>
      <c r="L109" s="7">
        <f t="shared" si="13"/>
        <v>-0.44345898004434597</v>
      </c>
      <c r="M109" s="25">
        <f t="shared" si="14"/>
        <v>0.77605321507762814</v>
      </c>
    </row>
    <row r="110" spans="1:13" x14ac:dyDescent="0.35">
      <c r="A110" s="51">
        <f t="shared" si="15"/>
        <v>100</v>
      </c>
      <c r="B110" s="9">
        <v>103</v>
      </c>
      <c r="C110" s="13" t="s">
        <v>6</v>
      </c>
      <c r="D110" s="9">
        <v>4</v>
      </c>
      <c r="E110" s="3">
        <v>12.05</v>
      </c>
      <c r="F110" s="3">
        <v>0.72</v>
      </c>
      <c r="G110" s="16">
        <f t="shared" si="10"/>
        <v>11.33</v>
      </c>
      <c r="H110" s="21">
        <v>12.61</v>
      </c>
      <c r="I110" s="3">
        <v>0.64</v>
      </c>
      <c r="J110" s="16">
        <f t="shared" si="11"/>
        <v>11.969999999999999</v>
      </c>
      <c r="K110" s="24">
        <f t="shared" si="12"/>
        <v>-4.4409199048374202</v>
      </c>
      <c r="L110" s="7">
        <f t="shared" si="13"/>
        <v>0.63441712926248983</v>
      </c>
      <c r="M110" s="25">
        <f t="shared" si="14"/>
        <v>-5.0753370340999115</v>
      </c>
    </row>
    <row r="111" spans="1:13" x14ac:dyDescent="0.35">
      <c r="A111" s="51">
        <f t="shared" si="15"/>
        <v>101</v>
      </c>
      <c r="B111" s="9">
        <v>104</v>
      </c>
      <c r="C111" s="13" t="s">
        <v>6</v>
      </c>
      <c r="D111" s="9">
        <v>5</v>
      </c>
      <c r="E111" s="3">
        <v>8.32</v>
      </c>
      <c r="F111" s="3">
        <v>0.17</v>
      </c>
      <c r="G111" s="16">
        <f t="shared" si="10"/>
        <v>8.15</v>
      </c>
      <c r="H111" s="21">
        <v>8.56</v>
      </c>
      <c r="I111" s="3">
        <v>0.03</v>
      </c>
      <c r="J111" s="16">
        <f t="shared" si="11"/>
        <v>8.5300000000000011</v>
      </c>
      <c r="K111" s="24">
        <f t="shared" si="12"/>
        <v>-2.8037383177570119</v>
      </c>
      <c r="L111" s="7">
        <f t="shared" si="13"/>
        <v>1.6355140186915889</v>
      </c>
      <c r="M111" s="25">
        <f t="shared" si="14"/>
        <v>-4.4392523364486074</v>
      </c>
    </row>
    <row r="112" spans="1:13" x14ac:dyDescent="0.35">
      <c r="A112" s="51">
        <f t="shared" si="15"/>
        <v>102</v>
      </c>
      <c r="B112" s="9">
        <v>105</v>
      </c>
      <c r="C112" s="13" t="s">
        <v>6</v>
      </c>
      <c r="D112" s="9">
        <v>5</v>
      </c>
      <c r="E112" s="3">
        <v>16.14</v>
      </c>
      <c r="F112" s="3">
        <v>0.97</v>
      </c>
      <c r="G112" s="16">
        <f t="shared" si="10"/>
        <v>15.17</v>
      </c>
      <c r="H112" s="21">
        <v>14.84</v>
      </c>
      <c r="I112" s="3">
        <v>0.51</v>
      </c>
      <c r="J112" s="16">
        <f t="shared" si="11"/>
        <v>14.33</v>
      </c>
      <c r="K112" s="24">
        <f t="shared" si="12"/>
        <v>8.760107816711594</v>
      </c>
      <c r="L112" s="7">
        <f t="shared" si="13"/>
        <v>3.0997304582210243</v>
      </c>
      <c r="M112" s="25">
        <f t="shared" si="14"/>
        <v>5.6603773584905657</v>
      </c>
    </row>
    <row r="113" spans="1:13" x14ac:dyDescent="0.35">
      <c r="A113" s="51">
        <f t="shared" si="15"/>
        <v>103</v>
      </c>
      <c r="B113" s="9">
        <v>106</v>
      </c>
      <c r="C113" s="13" t="s">
        <v>6</v>
      </c>
      <c r="D113" s="9">
        <v>3</v>
      </c>
      <c r="E113" s="3">
        <v>19.71</v>
      </c>
      <c r="F113" s="3">
        <v>1.18</v>
      </c>
      <c r="G113" s="16">
        <f t="shared" si="10"/>
        <v>18.53</v>
      </c>
      <c r="H113" s="21">
        <v>18.75</v>
      </c>
      <c r="I113" s="3">
        <v>0.7</v>
      </c>
      <c r="J113" s="16">
        <f t="shared" si="11"/>
        <v>18.05</v>
      </c>
      <c r="K113" s="24">
        <f t="shared" si="12"/>
        <v>5.1200000000000045</v>
      </c>
      <c r="L113" s="7">
        <f t="shared" si="13"/>
        <v>2.5599999999999996</v>
      </c>
      <c r="M113" s="25">
        <f t="shared" si="14"/>
        <v>2.5600000000000023</v>
      </c>
    </row>
    <row r="114" spans="1:13" x14ac:dyDescent="0.35">
      <c r="A114" s="51">
        <f t="shared" si="15"/>
        <v>104</v>
      </c>
      <c r="B114" s="9">
        <v>107</v>
      </c>
      <c r="C114" s="13" t="s">
        <v>6</v>
      </c>
      <c r="D114" s="9">
        <v>4</v>
      </c>
      <c r="E114" s="3">
        <v>6.6</v>
      </c>
      <c r="F114" s="3">
        <v>0.13</v>
      </c>
      <c r="G114" s="16">
        <f t="shared" si="10"/>
        <v>6.47</v>
      </c>
      <c r="H114" s="21">
        <v>6.95</v>
      </c>
      <c r="I114" s="3">
        <v>0.28000000000000003</v>
      </c>
      <c r="J114" s="16">
        <f t="shared" si="11"/>
        <v>6.67</v>
      </c>
      <c r="K114" s="24">
        <f t="shared" si="12"/>
        <v>-5.0359712230215905</v>
      </c>
      <c r="L114" s="7">
        <f t="shared" si="13"/>
        <v>-2.1582733812949639</v>
      </c>
      <c r="M114" s="25">
        <f t="shared" si="14"/>
        <v>-2.8776978417266212</v>
      </c>
    </row>
    <row r="115" spans="1:13" x14ac:dyDescent="0.35">
      <c r="A115" s="51">
        <f t="shared" si="15"/>
        <v>105</v>
      </c>
      <c r="B115" s="9">
        <v>108</v>
      </c>
      <c r="C115" s="13" t="s">
        <v>6</v>
      </c>
      <c r="D115" s="9">
        <v>4</v>
      </c>
      <c r="E115" s="3">
        <v>9.1</v>
      </c>
      <c r="F115" s="3">
        <v>0.45</v>
      </c>
      <c r="G115" s="16">
        <f t="shared" si="10"/>
        <v>8.65</v>
      </c>
      <c r="H115" s="21">
        <v>9.0500000000000007</v>
      </c>
      <c r="I115" s="3">
        <v>0.32</v>
      </c>
      <c r="J115" s="16">
        <f t="shared" si="11"/>
        <v>8.73</v>
      </c>
      <c r="K115" s="24">
        <f t="shared" si="12"/>
        <v>0.55248618784529202</v>
      </c>
      <c r="L115" s="7">
        <f t="shared" si="13"/>
        <v>1.4364640883977899</v>
      </c>
      <c r="M115" s="25">
        <f t="shared" si="14"/>
        <v>-0.88397790055248693</v>
      </c>
    </row>
    <row r="116" spans="1:13" x14ac:dyDescent="0.35">
      <c r="A116" s="51">
        <f t="shared" si="15"/>
        <v>106</v>
      </c>
      <c r="B116" s="9">
        <v>109</v>
      </c>
      <c r="C116" s="13" t="s">
        <v>6</v>
      </c>
      <c r="D116" s="9">
        <v>3</v>
      </c>
      <c r="E116" s="3">
        <v>13.26</v>
      </c>
      <c r="F116" s="3">
        <v>1.99</v>
      </c>
      <c r="G116" s="16">
        <f t="shared" si="10"/>
        <v>11.27</v>
      </c>
      <c r="H116" s="21">
        <v>13.46</v>
      </c>
      <c r="I116" s="3">
        <v>1.78</v>
      </c>
      <c r="J116" s="16">
        <f t="shared" si="11"/>
        <v>11.680000000000001</v>
      </c>
      <c r="K116" s="24">
        <f t="shared" si="12"/>
        <v>-1.4858841010401267</v>
      </c>
      <c r="L116" s="7">
        <f t="shared" si="13"/>
        <v>1.5601783060921244</v>
      </c>
      <c r="M116" s="25">
        <f t="shared" si="14"/>
        <v>-3.0460624071322577</v>
      </c>
    </row>
    <row r="117" spans="1:13" x14ac:dyDescent="0.35">
      <c r="A117" s="51">
        <f t="shared" si="15"/>
        <v>107</v>
      </c>
      <c r="B117" s="9">
        <v>110</v>
      </c>
      <c r="C117" s="13" t="s">
        <v>6</v>
      </c>
      <c r="D117" s="9">
        <v>2</v>
      </c>
      <c r="E117" s="3">
        <v>8.9600000000000009</v>
      </c>
      <c r="F117" s="3">
        <v>0.27</v>
      </c>
      <c r="G117" s="16">
        <f t="shared" si="10"/>
        <v>8.6900000000000013</v>
      </c>
      <c r="H117" s="21">
        <v>9.52</v>
      </c>
      <c r="I117" s="3">
        <v>0.22</v>
      </c>
      <c r="J117" s="16">
        <f t="shared" si="11"/>
        <v>9.2999999999999989</v>
      </c>
      <c r="K117" s="24">
        <f t="shared" si="12"/>
        <v>-5.8823529411764577</v>
      </c>
      <c r="L117" s="7">
        <f t="shared" si="13"/>
        <v>0.52521008403361369</v>
      </c>
      <c r="M117" s="25">
        <f t="shared" si="14"/>
        <v>-6.4075630252100595</v>
      </c>
    </row>
    <row r="118" spans="1:13" x14ac:dyDescent="0.35">
      <c r="A118" s="51">
        <f t="shared" si="15"/>
        <v>108</v>
      </c>
      <c r="B118" s="9">
        <v>111</v>
      </c>
      <c r="C118" s="13" t="s">
        <v>6</v>
      </c>
      <c r="D118" s="9">
        <v>3</v>
      </c>
      <c r="E118" s="3">
        <v>15</v>
      </c>
      <c r="F118" s="3">
        <v>0.45</v>
      </c>
      <c r="G118" s="16">
        <f t="shared" si="10"/>
        <v>14.55</v>
      </c>
      <c r="H118" s="21">
        <v>16.239999999999998</v>
      </c>
      <c r="I118" s="3">
        <v>0.13</v>
      </c>
      <c r="J118" s="16">
        <f t="shared" si="11"/>
        <v>16.11</v>
      </c>
      <c r="K118" s="24">
        <f t="shared" si="12"/>
        <v>-7.635467980295557</v>
      </c>
      <c r="L118" s="7">
        <f t="shared" si="13"/>
        <v>1.9704433497536948</v>
      </c>
      <c r="M118" s="25">
        <f t="shared" si="14"/>
        <v>-9.6059113300492527</v>
      </c>
    </row>
    <row r="119" spans="1:13" x14ac:dyDescent="0.35">
      <c r="A119" s="51">
        <f t="shared" si="15"/>
        <v>109</v>
      </c>
      <c r="B119" s="9">
        <v>112</v>
      </c>
      <c r="C119" s="13" t="s">
        <v>6</v>
      </c>
      <c r="D119" s="9">
        <v>4</v>
      </c>
      <c r="E119" s="3">
        <v>7.46</v>
      </c>
      <c r="F119" s="3">
        <v>7.0000000000000007E-2</v>
      </c>
      <c r="G119" s="16">
        <f t="shared" si="10"/>
        <v>7.39</v>
      </c>
      <c r="H119" s="21">
        <v>7.16</v>
      </c>
      <c r="I119" s="3">
        <v>0.08</v>
      </c>
      <c r="J119" s="16">
        <f t="shared" si="11"/>
        <v>7.08</v>
      </c>
      <c r="K119" s="24">
        <f t="shared" si="12"/>
        <v>4.1899441340782095</v>
      </c>
      <c r="L119" s="7">
        <f t="shared" si="13"/>
        <v>-0.13966480446927365</v>
      </c>
      <c r="M119" s="25">
        <f t="shared" si="14"/>
        <v>4.329608938547481</v>
      </c>
    </row>
    <row r="120" spans="1:13" x14ac:dyDescent="0.35">
      <c r="A120" s="51">
        <f t="shared" si="15"/>
        <v>110</v>
      </c>
      <c r="B120" s="9">
        <v>113</v>
      </c>
      <c r="C120" s="13" t="s">
        <v>6</v>
      </c>
      <c r="D120" s="9">
        <v>2</v>
      </c>
      <c r="E120" s="3">
        <v>10.73</v>
      </c>
      <c r="F120" s="3">
        <v>0.32</v>
      </c>
      <c r="G120" s="16">
        <f t="shared" si="10"/>
        <v>10.41</v>
      </c>
      <c r="H120" s="21">
        <v>10.51</v>
      </c>
      <c r="I120" s="3">
        <v>0.43</v>
      </c>
      <c r="J120" s="16">
        <f t="shared" si="11"/>
        <v>10.08</v>
      </c>
      <c r="K120" s="24">
        <f t="shared" si="12"/>
        <v>2.0932445290199873</v>
      </c>
      <c r="L120" s="7">
        <f t="shared" si="13"/>
        <v>-1.0466222645099903</v>
      </c>
      <c r="M120" s="25">
        <f t="shared" si="14"/>
        <v>3.1398667935299724</v>
      </c>
    </row>
    <row r="121" spans="1:13" x14ac:dyDescent="0.35">
      <c r="A121" s="51">
        <f t="shared" si="15"/>
        <v>111</v>
      </c>
      <c r="B121" s="9">
        <v>114</v>
      </c>
      <c r="C121" s="13" t="s">
        <v>6</v>
      </c>
      <c r="D121" s="9">
        <v>3</v>
      </c>
      <c r="E121" s="3">
        <v>6.94</v>
      </c>
      <c r="F121" s="3">
        <v>0.28000000000000003</v>
      </c>
      <c r="G121" s="16">
        <f t="shared" si="10"/>
        <v>6.66</v>
      </c>
      <c r="H121" s="21">
        <v>7.19</v>
      </c>
      <c r="I121" s="3">
        <v>0.64</v>
      </c>
      <c r="J121" s="16">
        <f t="shared" si="11"/>
        <v>6.5500000000000007</v>
      </c>
      <c r="K121" s="24">
        <f t="shared" si="12"/>
        <v>-3.4770514603616132</v>
      </c>
      <c r="L121" s="7">
        <f t="shared" si="13"/>
        <v>-5.006954102920723</v>
      </c>
      <c r="M121" s="25">
        <f t="shared" si="14"/>
        <v>1.529902642559102</v>
      </c>
    </row>
    <row r="122" spans="1:13" x14ac:dyDescent="0.35">
      <c r="A122" s="51">
        <f t="shared" si="15"/>
        <v>112</v>
      </c>
      <c r="B122" s="9">
        <v>115</v>
      </c>
      <c r="C122" s="13" t="s">
        <v>6</v>
      </c>
      <c r="D122" s="9">
        <v>4</v>
      </c>
      <c r="E122" s="3">
        <v>14.38</v>
      </c>
      <c r="F122" s="3">
        <v>0.57999999999999996</v>
      </c>
      <c r="G122" s="16">
        <f t="shared" si="10"/>
        <v>13.8</v>
      </c>
      <c r="H122" s="21">
        <v>14.22</v>
      </c>
      <c r="I122" s="3">
        <v>0.49</v>
      </c>
      <c r="J122" s="16">
        <f t="shared" si="11"/>
        <v>13.73</v>
      </c>
      <c r="K122" s="24">
        <f t="shared" si="12"/>
        <v>1.1251758087201134</v>
      </c>
      <c r="L122" s="7">
        <f t="shared" si="13"/>
        <v>0.632911392405063</v>
      </c>
      <c r="M122" s="25">
        <f t="shared" si="14"/>
        <v>0.49226441631505119</v>
      </c>
    </row>
    <row r="123" spans="1:13" x14ac:dyDescent="0.35">
      <c r="A123" s="51">
        <f t="shared" si="15"/>
        <v>113</v>
      </c>
      <c r="B123" s="9">
        <v>116</v>
      </c>
      <c r="C123" s="13" t="s">
        <v>6</v>
      </c>
      <c r="D123" s="9">
        <v>3</v>
      </c>
      <c r="E123" s="3">
        <v>16.97</v>
      </c>
      <c r="F123" s="3">
        <v>1.02</v>
      </c>
      <c r="G123" s="16">
        <f t="shared" si="10"/>
        <v>15.95</v>
      </c>
      <c r="H123" s="21">
        <v>16.73</v>
      </c>
      <c r="I123" s="3">
        <v>1.67</v>
      </c>
      <c r="J123" s="16">
        <f t="shared" si="11"/>
        <v>15.06</v>
      </c>
      <c r="K123" s="24">
        <f t="shared" si="12"/>
        <v>1.4345487148834335</v>
      </c>
      <c r="L123" s="7">
        <f t="shared" si="13"/>
        <v>-3.8852361028093236</v>
      </c>
      <c r="M123" s="25">
        <f t="shared" si="14"/>
        <v>5.31978481769276</v>
      </c>
    </row>
    <row r="124" spans="1:13" x14ac:dyDescent="0.35">
      <c r="A124" s="51">
        <f t="shared" si="15"/>
        <v>114</v>
      </c>
      <c r="B124" s="9">
        <v>117</v>
      </c>
      <c r="C124" s="13" t="s">
        <v>6</v>
      </c>
      <c r="D124" s="9">
        <v>5</v>
      </c>
      <c r="E124" s="3">
        <v>8.4700000000000006</v>
      </c>
      <c r="F124" s="3">
        <v>0.59</v>
      </c>
      <c r="G124" s="16">
        <f t="shared" si="10"/>
        <v>7.8800000000000008</v>
      </c>
      <c r="H124" s="21">
        <v>8.57</v>
      </c>
      <c r="I124" s="3">
        <v>0.55000000000000004</v>
      </c>
      <c r="J124" s="16">
        <f t="shared" si="11"/>
        <v>8.02</v>
      </c>
      <c r="K124" s="24">
        <f t="shared" si="12"/>
        <v>-1.1668611435239165</v>
      </c>
      <c r="L124" s="7">
        <f t="shared" si="13"/>
        <v>0.46674445740956738</v>
      </c>
      <c r="M124" s="25">
        <f t="shared" si="14"/>
        <v>-1.6336056009334747</v>
      </c>
    </row>
    <row r="125" spans="1:13" x14ac:dyDescent="0.35">
      <c r="A125" s="51">
        <f t="shared" si="15"/>
        <v>115</v>
      </c>
      <c r="B125" s="9">
        <v>118</v>
      </c>
      <c r="C125" s="13" t="s">
        <v>6</v>
      </c>
      <c r="D125" s="9">
        <v>5</v>
      </c>
      <c r="E125" s="3">
        <v>7.29</v>
      </c>
      <c r="F125" s="3">
        <v>7.0000000000000007E-2</v>
      </c>
      <c r="G125" s="16">
        <f t="shared" si="10"/>
        <v>7.22</v>
      </c>
      <c r="H125" s="21">
        <v>7.03</v>
      </c>
      <c r="I125" s="3">
        <v>0.13</v>
      </c>
      <c r="J125" s="16">
        <f t="shared" si="11"/>
        <v>6.9</v>
      </c>
      <c r="K125" s="24">
        <f t="shared" si="12"/>
        <v>3.6984352773826425</v>
      </c>
      <c r="L125" s="7">
        <f t="shared" si="13"/>
        <v>-0.85348506401137969</v>
      </c>
      <c r="M125" s="25">
        <f t="shared" si="14"/>
        <v>4.551920341394017</v>
      </c>
    </row>
    <row r="126" spans="1:13" x14ac:dyDescent="0.35">
      <c r="A126" s="51">
        <f t="shared" si="15"/>
        <v>116</v>
      </c>
      <c r="B126" s="9">
        <v>119</v>
      </c>
      <c r="C126" s="13" t="s">
        <v>6</v>
      </c>
      <c r="D126" s="9">
        <v>2</v>
      </c>
      <c r="E126" s="3">
        <v>8.2799999999999994</v>
      </c>
      <c r="F126" s="3">
        <v>0.08</v>
      </c>
      <c r="G126" s="16">
        <f t="shared" si="10"/>
        <v>8.1999999999999993</v>
      </c>
      <c r="H126" s="21">
        <v>8.19</v>
      </c>
      <c r="I126" s="3">
        <v>0.27</v>
      </c>
      <c r="J126" s="16">
        <f t="shared" si="11"/>
        <v>7.92</v>
      </c>
      <c r="K126" s="24">
        <f t="shared" si="12"/>
        <v>1.0989010989010972</v>
      </c>
      <c r="L126" s="7">
        <f t="shared" si="13"/>
        <v>-2.3199023199023201</v>
      </c>
      <c r="M126" s="25">
        <f t="shared" si="14"/>
        <v>3.4188034188034115</v>
      </c>
    </row>
    <row r="127" spans="1:13" x14ac:dyDescent="0.35">
      <c r="A127" s="51">
        <f t="shared" si="15"/>
        <v>117</v>
      </c>
      <c r="B127" s="9">
        <v>120</v>
      </c>
      <c r="C127" s="13" t="s">
        <v>6</v>
      </c>
      <c r="D127" s="9">
        <v>5</v>
      </c>
      <c r="E127" s="3">
        <v>8.36</v>
      </c>
      <c r="F127" s="3">
        <v>0.25</v>
      </c>
      <c r="G127" s="16">
        <f t="shared" si="10"/>
        <v>8.11</v>
      </c>
      <c r="H127" s="21">
        <v>8.7899999999999991</v>
      </c>
      <c r="I127" s="3">
        <v>0.45</v>
      </c>
      <c r="J127" s="16">
        <f t="shared" si="11"/>
        <v>8.34</v>
      </c>
      <c r="K127" s="24">
        <f t="shared" si="12"/>
        <v>-4.8919226393629094</v>
      </c>
      <c r="L127" s="7">
        <f t="shared" si="13"/>
        <v>-2.2753128555176341</v>
      </c>
      <c r="M127" s="25">
        <f t="shared" si="14"/>
        <v>-2.6166097838452838</v>
      </c>
    </row>
    <row r="128" spans="1:13" x14ac:dyDescent="0.35">
      <c r="A128" s="51">
        <f t="shared" si="15"/>
        <v>118</v>
      </c>
      <c r="B128" s="9">
        <v>121</v>
      </c>
      <c r="C128" s="13" t="s">
        <v>6</v>
      </c>
      <c r="D128" s="9">
        <v>2</v>
      </c>
      <c r="E128" s="3">
        <v>7.67</v>
      </c>
      <c r="F128" s="3">
        <v>0.23</v>
      </c>
      <c r="G128" s="16">
        <f t="shared" si="10"/>
        <v>7.4399999999999995</v>
      </c>
      <c r="H128" s="21">
        <v>8.0299999999999994</v>
      </c>
      <c r="I128" s="3">
        <v>0.28000000000000003</v>
      </c>
      <c r="J128" s="16">
        <f t="shared" si="11"/>
        <v>7.7499999999999991</v>
      </c>
      <c r="K128" s="24">
        <f t="shared" si="12"/>
        <v>-4.4831880448318735</v>
      </c>
      <c r="L128" s="7">
        <f t="shared" si="13"/>
        <v>-0.62266500622665033</v>
      </c>
      <c r="M128" s="25">
        <f t="shared" si="14"/>
        <v>-3.8605230386052258</v>
      </c>
    </row>
    <row r="129" spans="1:13" x14ac:dyDescent="0.35">
      <c r="A129" s="51">
        <f t="shared" si="15"/>
        <v>119</v>
      </c>
      <c r="B129" s="9">
        <v>122</v>
      </c>
      <c r="C129" s="13" t="s">
        <v>6</v>
      </c>
      <c r="D129" s="9">
        <v>5</v>
      </c>
      <c r="E129" s="3">
        <v>14.42</v>
      </c>
      <c r="F129" s="3">
        <v>0.87</v>
      </c>
      <c r="G129" s="16">
        <f t="shared" si="10"/>
        <v>13.55</v>
      </c>
      <c r="H129" s="21">
        <v>14.97</v>
      </c>
      <c r="I129" s="3">
        <v>1.55</v>
      </c>
      <c r="J129" s="16">
        <f t="shared" si="11"/>
        <v>13.42</v>
      </c>
      <c r="K129" s="24">
        <f t="shared" si="12"/>
        <v>-3.6740146960587889</v>
      </c>
      <c r="L129" s="7">
        <f t="shared" si="13"/>
        <v>-4.5424181696726791</v>
      </c>
      <c r="M129" s="25">
        <f t="shared" si="14"/>
        <v>0.86840347361389969</v>
      </c>
    </row>
    <row r="130" spans="1:13" x14ac:dyDescent="0.35">
      <c r="A130" s="51">
        <f t="shared" si="15"/>
        <v>120</v>
      </c>
      <c r="B130" s="9">
        <v>123</v>
      </c>
      <c r="C130" s="13" t="s">
        <v>6</v>
      </c>
      <c r="D130" s="9">
        <v>5</v>
      </c>
      <c r="E130" s="3">
        <v>15.33</v>
      </c>
      <c r="F130" s="3">
        <v>1.23</v>
      </c>
      <c r="G130" s="16">
        <f t="shared" si="10"/>
        <v>14.1</v>
      </c>
      <c r="H130" s="21">
        <v>16.96</v>
      </c>
      <c r="I130" s="3">
        <v>3.61</v>
      </c>
      <c r="J130" s="16">
        <f t="shared" si="11"/>
        <v>13.350000000000001</v>
      </c>
      <c r="K130" s="24">
        <f t="shared" si="12"/>
        <v>-9.6108490566037776</v>
      </c>
      <c r="L130" s="7">
        <f t="shared" si="13"/>
        <v>-14.033018867924527</v>
      </c>
      <c r="M130" s="25">
        <f t="shared" si="14"/>
        <v>4.4221698113207442</v>
      </c>
    </row>
    <row r="131" spans="1:13" x14ac:dyDescent="0.35">
      <c r="A131" s="51">
        <f t="shared" si="15"/>
        <v>121</v>
      </c>
      <c r="B131" s="9">
        <v>124</v>
      </c>
      <c r="C131" s="13" t="s">
        <v>6</v>
      </c>
      <c r="D131" s="9">
        <v>3</v>
      </c>
      <c r="E131" s="3">
        <v>15.67</v>
      </c>
      <c r="F131" s="3">
        <v>0.16</v>
      </c>
      <c r="G131" s="16">
        <f t="shared" si="10"/>
        <v>15.51</v>
      </c>
      <c r="H131" s="21">
        <v>16.420000000000002</v>
      </c>
      <c r="I131" s="3">
        <v>0.37</v>
      </c>
      <c r="J131" s="16">
        <f t="shared" si="11"/>
        <v>16.05</v>
      </c>
      <c r="K131" s="24">
        <f t="shared" si="12"/>
        <v>-4.5676004872107292</v>
      </c>
      <c r="L131" s="7">
        <f t="shared" si="13"/>
        <v>-1.278928136419001</v>
      </c>
      <c r="M131" s="25">
        <f t="shared" si="14"/>
        <v>-3.2886723507917228</v>
      </c>
    </row>
    <row r="132" spans="1:13" x14ac:dyDescent="0.35">
      <c r="A132" s="51">
        <f t="shared" si="15"/>
        <v>122</v>
      </c>
      <c r="B132" s="9">
        <v>125</v>
      </c>
      <c r="C132" s="13" t="s">
        <v>6</v>
      </c>
      <c r="D132" s="9">
        <v>4</v>
      </c>
      <c r="E132" s="3">
        <v>6.9</v>
      </c>
      <c r="F132" s="3">
        <v>0</v>
      </c>
      <c r="G132" s="16">
        <f t="shared" si="10"/>
        <v>6.9</v>
      </c>
      <c r="H132" s="21">
        <v>7.18</v>
      </c>
      <c r="I132" s="3">
        <v>0</v>
      </c>
      <c r="J132" s="16">
        <f t="shared" si="11"/>
        <v>7.18</v>
      </c>
      <c r="K132" s="24">
        <f t="shared" si="12"/>
        <v>-3.8997214484679574</v>
      </c>
      <c r="L132" s="7">
        <f t="shared" si="13"/>
        <v>0</v>
      </c>
      <c r="M132" s="25">
        <f t="shared" si="14"/>
        <v>-3.8997214484679574</v>
      </c>
    </row>
    <row r="133" spans="1:13" s="6" customFormat="1" x14ac:dyDescent="0.35">
      <c r="A133" s="51">
        <f t="shared" si="15"/>
        <v>123</v>
      </c>
      <c r="B133" s="11">
        <v>126</v>
      </c>
      <c r="C133" s="12" t="s">
        <v>7</v>
      </c>
      <c r="D133" s="11">
        <v>5</v>
      </c>
      <c r="E133" s="5">
        <v>9.81</v>
      </c>
      <c r="F133" s="5">
        <v>0.39</v>
      </c>
      <c r="G133" s="16">
        <f t="shared" si="10"/>
        <v>9.42</v>
      </c>
      <c r="H133" s="22">
        <v>9.69</v>
      </c>
      <c r="I133" s="5">
        <v>0.88</v>
      </c>
      <c r="J133" s="16">
        <f t="shared" si="11"/>
        <v>8.8099999999999987</v>
      </c>
      <c r="K133" s="24">
        <f t="shared" si="12"/>
        <v>1.2383900928792673</v>
      </c>
      <c r="L133" s="7">
        <f t="shared" si="13"/>
        <v>-5.056759545923633</v>
      </c>
      <c r="M133" s="25">
        <f t="shared" si="14"/>
        <v>6.2951496388029025</v>
      </c>
    </row>
    <row r="134" spans="1:13" x14ac:dyDescent="0.35">
      <c r="A134" s="51">
        <f t="shared" si="15"/>
        <v>124</v>
      </c>
      <c r="B134" s="9">
        <v>127</v>
      </c>
      <c r="C134" s="13" t="s">
        <v>7</v>
      </c>
      <c r="D134" s="9">
        <v>4</v>
      </c>
      <c r="E134" s="3">
        <v>20.25</v>
      </c>
      <c r="F134" s="3">
        <v>0.61</v>
      </c>
      <c r="G134" s="16">
        <f t="shared" si="10"/>
        <v>19.64</v>
      </c>
      <c r="H134" s="21">
        <v>19.899999999999999</v>
      </c>
      <c r="I134" s="3">
        <v>0.44</v>
      </c>
      <c r="J134" s="16">
        <f t="shared" si="11"/>
        <v>19.459999999999997</v>
      </c>
      <c r="K134" s="24">
        <f t="shared" si="12"/>
        <v>1.7587939698492534</v>
      </c>
      <c r="L134" s="7">
        <f t="shared" si="13"/>
        <v>0.85427135678391963</v>
      </c>
      <c r="M134" s="25">
        <f t="shared" si="14"/>
        <v>0.9045226130653431</v>
      </c>
    </row>
    <row r="135" spans="1:13" x14ac:dyDescent="0.35">
      <c r="A135" s="51">
        <f t="shared" si="15"/>
        <v>125</v>
      </c>
      <c r="B135" s="9">
        <v>128</v>
      </c>
      <c r="C135" s="13" t="s">
        <v>7</v>
      </c>
      <c r="D135" s="9">
        <v>5</v>
      </c>
      <c r="E135" s="3">
        <v>19.07</v>
      </c>
      <c r="F135" s="3">
        <v>1.72</v>
      </c>
      <c r="G135" s="16">
        <f t="shared" si="10"/>
        <v>17.350000000000001</v>
      </c>
      <c r="H135" s="21">
        <v>20.260000000000002</v>
      </c>
      <c r="I135" s="3">
        <v>4.2699999999999996</v>
      </c>
      <c r="J135" s="16">
        <f t="shared" si="11"/>
        <v>15.990000000000002</v>
      </c>
      <c r="K135" s="24">
        <f t="shared" si="12"/>
        <v>-5.8736426456071129</v>
      </c>
      <c r="L135" s="7">
        <f t="shared" si="13"/>
        <v>-12.586377097729514</v>
      </c>
      <c r="M135" s="25">
        <f t="shared" si="14"/>
        <v>6.7127344521224055</v>
      </c>
    </row>
    <row r="136" spans="1:13" x14ac:dyDescent="0.35">
      <c r="A136" s="51">
        <f t="shared" si="15"/>
        <v>126</v>
      </c>
      <c r="B136" s="9">
        <v>129</v>
      </c>
      <c r="C136" s="13" t="s">
        <v>7</v>
      </c>
      <c r="D136" s="9">
        <v>2</v>
      </c>
      <c r="E136" s="3">
        <v>27.25</v>
      </c>
      <c r="F136" s="3">
        <v>3</v>
      </c>
      <c r="G136" s="16">
        <f t="shared" si="10"/>
        <v>24.25</v>
      </c>
      <c r="H136" s="21">
        <v>28.01</v>
      </c>
      <c r="I136" s="3">
        <v>1.59</v>
      </c>
      <c r="J136" s="16">
        <f t="shared" si="11"/>
        <v>26.42</v>
      </c>
      <c r="K136" s="24">
        <f t="shared" si="12"/>
        <v>-2.7133166726169282</v>
      </c>
      <c r="L136" s="7">
        <f t="shared" si="13"/>
        <v>5.0339164584077114</v>
      </c>
      <c r="M136" s="25">
        <f t="shared" si="14"/>
        <v>-7.7472331310246405</v>
      </c>
    </row>
    <row r="137" spans="1:13" x14ac:dyDescent="0.35">
      <c r="A137" s="51">
        <f t="shared" si="15"/>
        <v>127</v>
      </c>
      <c r="B137" s="9">
        <v>130</v>
      </c>
      <c r="C137" s="13" t="s">
        <v>7</v>
      </c>
      <c r="D137" s="9">
        <v>2</v>
      </c>
      <c r="E137" s="3">
        <v>16.23</v>
      </c>
      <c r="F137" s="3">
        <v>2.6</v>
      </c>
      <c r="G137" s="16">
        <f t="shared" si="10"/>
        <v>13.63</v>
      </c>
      <c r="H137" s="21">
        <v>16.440000000000001</v>
      </c>
      <c r="I137" s="3">
        <v>2.86</v>
      </c>
      <c r="J137" s="16">
        <f t="shared" si="11"/>
        <v>13.580000000000002</v>
      </c>
      <c r="K137" s="24">
        <f t="shared" si="12"/>
        <v>-1.2773722627737276</v>
      </c>
      <c r="L137" s="7">
        <f t="shared" si="13"/>
        <v>-1.5815085158150837</v>
      </c>
      <c r="M137" s="25">
        <f t="shared" si="14"/>
        <v>0.30413625304135605</v>
      </c>
    </row>
    <row r="138" spans="1:13" x14ac:dyDescent="0.35">
      <c r="A138" s="51">
        <f t="shared" si="15"/>
        <v>128</v>
      </c>
      <c r="B138" s="9">
        <v>131</v>
      </c>
      <c r="C138" s="13" t="s">
        <v>7</v>
      </c>
      <c r="D138" s="9">
        <v>3</v>
      </c>
      <c r="E138" s="3">
        <v>9.2200000000000006</v>
      </c>
      <c r="F138" s="3">
        <v>0.46</v>
      </c>
      <c r="G138" s="16">
        <f t="shared" si="10"/>
        <v>8.76</v>
      </c>
      <c r="H138" s="21">
        <v>9.61</v>
      </c>
      <c r="I138" s="3">
        <v>0.52</v>
      </c>
      <c r="J138" s="16">
        <f t="shared" si="11"/>
        <v>9.09</v>
      </c>
      <c r="K138" s="24">
        <f t="shared" si="12"/>
        <v>-4.0582726326742851</v>
      </c>
      <c r="L138" s="7">
        <f t="shared" si="13"/>
        <v>-0.62434963579604574</v>
      </c>
      <c r="M138" s="25">
        <f t="shared" si="14"/>
        <v>-3.4339229968782528</v>
      </c>
    </row>
    <row r="139" spans="1:13" x14ac:dyDescent="0.35">
      <c r="A139" s="51">
        <f t="shared" si="15"/>
        <v>129</v>
      </c>
      <c r="B139" s="9">
        <v>132</v>
      </c>
      <c r="C139" s="13" t="s">
        <v>7</v>
      </c>
      <c r="D139" s="9">
        <v>1</v>
      </c>
      <c r="E139" s="3">
        <v>13.02</v>
      </c>
      <c r="F139" s="3">
        <v>0.26</v>
      </c>
      <c r="G139" s="16">
        <f t="shared" si="10"/>
        <v>12.76</v>
      </c>
      <c r="H139" s="21">
        <v>13.92</v>
      </c>
      <c r="I139" s="3">
        <v>1.06</v>
      </c>
      <c r="J139" s="16">
        <f t="shared" si="11"/>
        <v>12.86</v>
      </c>
      <c r="K139" s="24">
        <f t="shared" si="12"/>
        <v>-6.4655172413793132</v>
      </c>
      <c r="L139" s="7">
        <f t="shared" si="13"/>
        <v>-5.7471264367816097</v>
      </c>
      <c r="M139" s="25">
        <f t="shared" si="14"/>
        <v>-0.71839080459769866</v>
      </c>
    </row>
    <row r="140" spans="1:13" x14ac:dyDescent="0.35">
      <c r="A140" s="51">
        <f t="shared" si="15"/>
        <v>130</v>
      </c>
      <c r="B140" s="9">
        <v>133</v>
      </c>
      <c r="C140" s="13" t="s">
        <v>7</v>
      </c>
      <c r="D140" s="9">
        <v>3</v>
      </c>
      <c r="E140" s="3">
        <v>18.41</v>
      </c>
      <c r="F140" s="3">
        <v>1.1000000000000001</v>
      </c>
      <c r="G140" s="16">
        <f t="shared" ref="G140:G203" si="16">E140-F140</f>
        <v>17.309999999999999</v>
      </c>
      <c r="H140" s="21">
        <v>18.79</v>
      </c>
      <c r="I140" s="3">
        <v>1.35</v>
      </c>
      <c r="J140" s="16">
        <f t="shared" ref="J140:J203" si="17">H140-I140</f>
        <v>17.439999999999998</v>
      </c>
      <c r="K140" s="24">
        <f t="shared" ref="K140:K203" si="18">(E140-H140)/H140*100</f>
        <v>-2.0223523150611973</v>
      </c>
      <c r="L140" s="7">
        <f t="shared" ref="L140:L203" si="19">(F140-I140)/H140*100</f>
        <v>-1.3304949441192124</v>
      </c>
      <c r="M140" s="25">
        <f t="shared" ref="M140:M203" si="20">(G140-J140)/H140*100</f>
        <v>-0.69185737094198518</v>
      </c>
    </row>
    <row r="141" spans="1:13" x14ac:dyDescent="0.35">
      <c r="A141" s="51">
        <f t="shared" ref="A141:A204" si="21">A140+1</f>
        <v>131</v>
      </c>
      <c r="B141" s="9">
        <v>134</v>
      </c>
      <c r="C141" s="13" t="s">
        <v>7</v>
      </c>
      <c r="D141" s="9">
        <v>1</v>
      </c>
      <c r="E141" s="3">
        <v>12.18</v>
      </c>
      <c r="F141" s="3">
        <v>0.49</v>
      </c>
      <c r="G141" s="16">
        <f t="shared" si="16"/>
        <v>11.69</v>
      </c>
      <c r="H141" s="21">
        <v>13.6</v>
      </c>
      <c r="I141" s="3">
        <v>1.39</v>
      </c>
      <c r="J141" s="16">
        <f t="shared" si="17"/>
        <v>12.209999999999999</v>
      </c>
      <c r="K141" s="24">
        <f t="shared" si="18"/>
        <v>-10.441176470588236</v>
      </c>
      <c r="L141" s="7">
        <f t="shared" si="19"/>
        <v>-6.6176470588235299</v>
      </c>
      <c r="M141" s="25">
        <f t="shared" si="20"/>
        <v>-3.8235294117647025</v>
      </c>
    </row>
    <row r="142" spans="1:13" x14ac:dyDescent="0.35">
      <c r="A142" s="51">
        <f t="shared" si="21"/>
        <v>132</v>
      </c>
      <c r="B142" s="9">
        <v>135</v>
      </c>
      <c r="C142" s="13" t="s">
        <v>7</v>
      </c>
      <c r="D142" s="9">
        <v>1</v>
      </c>
      <c r="E142" s="3">
        <v>7</v>
      </c>
      <c r="F142" s="3">
        <v>0.14000000000000001</v>
      </c>
      <c r="G142" s="16">
        <f t="shared" si="16"/>
        <v>6.86</v>
      </c>
      <c r="H142" s="21">
        <v>7.11</v>
      </c>
      <c r="I142" s="3">
        <v>0.22</v>
      </c>
      <c r="J142" s="16">
        <f t="shared" si="17"/>
        <v>6.8900000000000006</v>
      </c>
      <c r="K142" s="24">
        <f t="shared" si="18"/>
        <v>-1.5471167369901591</v>
      </c>
      <c r="L142" s="7">
        <f t="shared" si="19"/>
        <v>-1.1251758087201125</v>
      </c>
      <c r="M142" s="25">
        <f t="shared" si="20"/>
        <v>-0.4219409282700457</v>
      </c>
    </row>
    <row r="143" spans="1:13" x14ac:dyDescent="0.35">
      <c r="A143" s="51">
        <f t="shared" si="21"/>
        <v>133</v>
      </c>
      <c r="B143" s="9">
        <v>136</v>
      </c>
      <c r="C143" s="13" t="s">
        <v>7</v>
      </c>
      <c r="D143" s="9">
        <v>2</v>
      </c>
      <c r="E143" s="3">
        <v>17.190000000000001</v>
      </c>
      <c r="F143" s="3">
        <v>0.69</v>
      </c>
      <c r="G143" s="16">
        <f t="shared" si="16"/>
        <v>16.5</v>
      </c>
      <c r="H143" s="21">
        <v>17.12</v>
      </c>
      <c r="I143" s="3">
        <v>1.1100000000000001</v>
      </c>
      <c r="J143" s="16">
        <f t="shared" si="17"/>
        <v>16.010000000000002</v>
      </c>
      <c r="K143" s="24">
        <f t="shared" si="18"/>
        <v>0.40887850467289882</v>
      </c>
      <c r="L143" s="7">
        <f t="shared" si="19"/>
        <v>-2.4532710280373839</v>
      </c>
      <c r="M143" s="25">
        <f t="shared" si="20"/>
        <v>2.8621495327102711</v>
      </c>
    </row>
    <row r="144" spans="1:13" x14ac:dyDescent="0.35">
      <c r="A144" s="51">
        <f t="shared" si="21"/>
        <v>134</v>
      </c>
      <c r="B144" s="9">
        <v>137</v>
      </c>
      <c r="C144" s="13" t="s">
        <v>7</v>
      </c>
      <c r="D144" s="9">
        <v>5</v>
      </c>
      <c r="E144" s="3">
        <v>19.13</v>
      </c>
      <c r="F144" s="3">
        <v>0.56999999999999995</v>
      </c>
      <c r="G144" s="16">
        <f t="shared" si="16"/>
        <v>18.559999999999999</v>
      </c>
      <c r="H144" s="21">
        <v>20.52</v>
      </c>
      <c r="I144" s="3">
        <v>1.42</v>
      </c>
      <c r="J144" s="16">
        <f t="shared" si="17"/>
        <v>19.100000000000001</v>
      </c>
      <c r="K144" s="24">
        <f t="shared" si="18"/>
        <v>-6.7738791423001974</v>
      </c>
      <c r="L144" s="7">
        <f t="shared" si="19"/>
        <v>-4.1423001949317735</v>
      </c>
      <c r="M144" s="25">
        <f t="shared" si="20"/>
        <v>-2.6315789473684346</v>
      </c>
    </row>
    <row r="145" spans="1:25" x14ac:dyDescent="0.35">
      <c r="A145" s="51">
        <f t="shared" si="21"/>
        <v>135</v>
      </c>
      <c r="B145" s="9">
        <v>138</v>
      </c>
      <c r="C145" s="13" t="s">
        <v>7</v>
      </c>
      <c r="D145" s="9">
        <v>5</v>
      </c>
      <c r="E145" s="3">
        <v>7.89</v>
      </c>
      <c r="F145" s="3">
        <v>0.16</v>
      </c>
      <c r="G145" s="16">
        <f t="shared" si="16"/>
        <v>7.7299999999999995</v>
      </c>
      <c r="H145" s="21">
        <v>8.11</v>
      </c>
      <c r="I145" s="3">
        <v>0.43</v>
      </c>
      <c r="J145" s="16">
        <f t="shared" si="17"/>
        <v>7.68</v>
      </c>
      <c r="K145" s="24">
        <f t="shared" si="18"/>
        <v>-2.712700369913684</v>
      </c>
      <c r="L145" s="7">
        <f t="shared" si="19"/>
        <v>-3.3292231812577064</v>
      </c>
      <c r="M145" s="25">
        <f t="shared" si="20"/>
        <v>0.61652281134401754</v>
      </c>
    </row>
    <row r="146" spans="1:25" x14ac:dyDescent="0.35">
      <c r="A146" s="51">
        <f t="shared" si="21"/>
        <v>136</v>
      </c>
      <c r="B146" s="9">
        <v>139</v>
      </c>
      <c r="C146" s="13" t="s">
        <v>7</v>
      </c>
      <c r="D146" s="9">
        <v>2</v>
      </c>
      <c r="E146" s="3">
        <v>11.07</v>
      </c>
      <c r="F146" s="3">
        <v>0.33</v>
      </c>
      <c r="G146" s="16">
        <f t="shared" si="16"/>
        <v>10.74</v>
      </c>
      <c r="H146" s="21">
        <v>11.47</v>
      </c>
      <c r="I146" s="3">
        <v>0.34</v>
      </c>
      <c r="J146" s="16">
        <f t="shared" si="17"/>
        <v>11.13</v>
      </c>
      <c r="K146" s="24">
        <f t="shared" si="18"/>
        <v>-3.4873583260680059</v>
      </c>
      <c r="L146" s="7">
        <f t="shared" si="19"/>
        <v>-8.7183958151700158E-2</v>
      </c>
      <c r="M146" s="25">
        <f t="shared" si="20"/>
        <v>-3.4001743679163079</v>
      </c>
    </row>
    <row r="147" spans="1:25" x14ac:dyDescent="0.35">
      <c r="A147" s="51">
        <f t="shared" si="21"/>
        <v>137</v>
      </c>
      <c r="B147" s="9">
        <v>140</v>
      </c>
      <c r="C147" s="13" t="s">
        <v>7</v>
      </c>
      <c r="D147" s="9">
        <v>3</v>
      </c>
      <c r="E147" s="3">
        <v>12.79</v>
      </c>
      <c r="F147" s="3">
        <v>0.51</v>
      </c>
      <c r="G147" s="16">
        <f t="shared" si="16"/>
        <v>12.28</v>
      </c>
      <c r="H147" s="21">
        <v>12.88</v>
      </c>
      <c r="I147" s="3">
        <v>0.57999999999999996</v>
      </c>
      <c r="J147" s="16">
        <f t="shared" si="17"/>
        <v>12.3</v>
      </c>
      <c r="K147" s="24">
        <f t="shared" si="18"/>
        <v>-0.69875776397516798</v>
      </c>
      <c r="L147" s="7">
        <f t="shared" si="19"/>
        <v>-0.54347826086956474</v>
      </c>
      <c r="M147" s="25">
        <f t="shared" si="20"/>
        <v>-0.15527950310560051</v>
      </c>
    </row>
    <row r="148" spans="1:25" x14ac:dyDescent="0.35">
      <c r="A148" s="51">
        <f t="shared" si="21"/>
        <v>138</v>
      </c>
      <c r="B148" s="9">
        <v>141</v>
      </c>
      <c r="C148" s="13" t="s">
        <v>7</v>
      </c>
      <c r="D148" s="9">
        <v>5</v>
      </c>
      <c r="E148" s="3">
        <v>18.510000000000002</v>
      </c>
      <c r="F148" s="3">
        <v>0.56000000000000005</v>
      </c>
      <c r="G148" s="16">
        <f t="shared" si="16"/>
        <v>17.950000000000003</v>
      </c>
      <c r="H148" s="21">
        <v>19.18</v>
      </c>
      <c r="I148" s="3">
        <v>1.51</v>
      </c>
      <c r="J148" s="16">
        <f t="shared" si="17"/>
        <v>17.669999999999998</v>
      </c>
      <c r="K148" s="24">
        <f t="shared" si="18"/>
        <v>-3.4932221063607827</v>
      </c>
      <c r="L148" s="7">
        <f t="shared" si="19"/>
        <v>-4.9530761209593326</v>
      </c>
      <c r="M148" s="25">
        <f t="shared" si="20"/>
        <v>1.4598540145985646</v>
      </c>
    </row>
    <row r="149" spans="1:25" x14ac:dyDescent="0.35">
      <c r="A149" s="51">
        <f t="shared" si="21"/>
        <v>139</v>
      </c>
      <c r="B149" s="9">
        <v>142</v>
      </c>
      <c r="C149" s="13" t="s">
        <v>7</v>
      </c>
      <c r="D149" s="9">
        <v>1</v>
      </c>
      <c r="E149" s="3">
        <v>9.76</v>
      </c>
      <c r="F149" s="3">
        <v>0.1</v>
      </c>
      <c r="G149" s="16">
        <f t="shared" si="16"/>
        <v>9.66</v>
      </c>
      <c r="H149" s="21">
        <v>9.98</v>
      </c>
      <c r="I149" s="3">
        <v>0.2</v>
      </c>
      <c r="J149" s="16">
        <f t="shared" si="17"/>
        <v>9.7800000000000011</v>
      </c>
      <c r="K149" s="24">
        <f t="shared" si="18"/>
        <v>-2.2044088176352767</v>
      </c>
      <c r="L149" s="7">
        <f t="shared" si="19"/>
        <v>-1.002004008016032</v>
      </c>
      <c r="M149" s="25">
        <f t="shared" si="20"/>
        <v>-1.2024048096192483</v>
      </c>
    </row>
    <row r="150" spans="1:25" x14ac:dyDescent="0.35">
      <c r="A150" s="51">
        <f t="shared" si="21"/>
        <v>140</v>
      </c>
      <c r="B150" s="9">
        <v>143</v>
      </c>
      <c r="C150" s="13" t="s">
        <v>7</v>
      </c>
      <c r="D150" s="9">
        <v>2</v>
      </c>
      <c r="E150" s="3">
        <v>13.79</v>
      </c>
      <c r="F150" s="3">
        <v>0.97</v>
      </c>
      <c r="G150" s="16">
        <f t="shared" si="16"/>
        <v>12.819999999999999</v>
      </c>
      <c r="H150" s="21">
        <v>14.35</v>
      </c>
      <c r="I150" s="3">
        <v>1.83</v>
      </c>
      <c r="J150" s="16">
        <f t="shared" si="17"/>
        <v>12.52</v>
      </c>
      <c r="K150" s="24">
        <f t="shared" si="18"/>
        <v>-3.9024390243902474</v>
      </c>
      <c r="L150" s="7">
        <f t="shared" si="19"/>
        <v>-5.9930313588850179</v>
      </c>
      <c r="M150" s="25">
        <f t="shared" si="20"/>
        <v>2.0905923344947661</v>
      </c>
      <c r="P150" s="210" t="s">
        <v>84</v>
      </c>
      <c r="Q150" s="211"/>
      <c r="R150" s="211"/>
      <c r="S150" s="211"/>
      <c r="T150" s="211"/>
      <c r="U150" s="211"/>
      <c r="V150" s="211"/>
      <c r="W150" s="211"/>
      <c r="X150" s="211"/>
      <c r="Y150" s="212"/>
    </row>
    <row r="151" spans="1:25" s="6" customFormat="1" x14ac:dyDescent="0.35">
      <c r="A151" s="51">
        <f t="shared" si="21"/>
        <v>141</v>
      </c>
      <c r="B151" s="11">
        <v>144</v>
      </c>
      <c r="C151" s="12" t="s">
        <v>8</v>
      </c>
      <c r="D151" s="11">
        <v>5</v>
      </c>
      <c r="E151" s="5">
        <v>9.75</v>
      </c>
      <c r="F151" s="5">
        <v>0.59</v>
      </c>
      <c r="G151" s="16">
        <f t="shared" si="16"/>
        <v>9.16</v>
      </c>
      <c r="H151" s="22">
        <v>9.5299999999999994</v>
      </c>
      <c r="I151" s="5">
        <v>0.55000000000000004</v>
      </c>
      <c r="J151" s="16">
        <f t="shared" si="17"/>
        <v>8.9799999999999986</v>
      </c>
      <c r="K151" s="24">
        <f t="shared" si="18"/>
        <v>2.3084994753410353</v>
      </c>
      <c r="L151" s="7">
        <f t="shared" si="19"/>
        <v>0.41972717733473164</v>
      </c>
      <c r="M151" s="25">
        <f t="shared" si="20"/>
        <v>1.8887722980063117</v>
      </c>
      <c r="P151" s="109">
        <v>1</v>
      </c>
      <c r="Q151" s="110">
        <v>-15.308440707249957</v>
      </c>
      <c r="R151" s="111">
        <v>2</v>
      </c>
      <c r="S151" s="110">
        <v>-13.692134360349135</v>
      </c>
      <c r="T151" s="111">
        <v>3</v>
      </c>
      <c r="U151" s="110">
        <v>-17.941928276146353</v>
      </c>
      <c r="V151" s="111">
        <v>4</v>
      </c>
      <c r="W151" s="110">
        <v>-13.549520297960395</v>
      </c>
      <c r="X151" s="111">
        <v>5</v>
      </c>
      <c r="Y151" s="110">
        <v>-15.202275368101157</v>
      </c>
    </row>
    <row r="152" spans="1:25" x14ac:dyDescent="0.35">
      <c r="A152" s="51">
        <f t="shared" si="21"/>
        <v>142</v>
      </c>
      <c r="B152" s="9">
        <v>145</v>
      </c>
      <c r="C152" s="13" t="s">
        <v>8</v>
      </c>
      <c r="D152" s="9">
        <v>1</v>
      </c>
      <c r="E152" s="3">
        <v>10.28</v>
      </c>
      <c r="F152" s="3">
        <v>0</v>
      </c>
      <c r="G152" s="16">
        <f t="shared" si="16"/>
        <v>10.28</v>
      </c>
      <c r="H152" s="21">
        <v>9.8800000000000008</v>
      </c>
      <c r="I152" s="3">
        <v>0</v>
      </c>
      <c r="J152" s="16">
        <f t="shared" si="17"/>
        <v>9.8800000000000008</v>
      </c>
      <c r="K152" s="24">
        <f t="shared" si="18"/>
        <v>4.0485829959514028</v>
      </c>
      <c r="L152" s="7">
        <f t="shared" si="19"/>
        <v>0</v>
      </c>
      <c r="M152" s="25">
        <f t="shared" si="20"/>
        <v>4.0485829959514028</v>
      </c>
      <c r="P152" s="109">
        <v>1</v>
      </c>
      <c r="Q152" s="110">
        <v>-1.3281167389235549</v>
      </c>
      <c r="R152" s="111">
        <v>2</v>
      </c>
      <c r="S152" s="110">
        <v>-1.953907013244915</v>
      </c>
      <c r="T152" s="111">
        <v>3</v>
      </c>
      <c r="U152" s="110">
        <v>-1.7720969814280423</v>
      </c>
      <c r="V152" s="111">
        <v>4</v>
      </c>
      <c r="W152" s="110">
        <v>-1.8004338394793917</v>
      </c>
      <c r="X152" s="111">
        <v>5</v>
      </c>
      <c r="Y152" s="110">
        <v>-2.8974272009302733</v>
      </c>
    </row>
    <row r="153" spans="1:25" x14ac:dyDescent="0.35">
      <c r="A153" s="51">
        <f t="shared" si="21"/>
        <v>143</v>
      </c>
      <c r="B153" s="9">
        <v>146</v>
      </c>
      <c r="C153" s="13" t="s">
        <v>8</v>
      </c>
      <c r="D153" s="9">
        <v>4</v>
      </c>
      <c r="E153" s="3">
        <v>17.88</v>
      </c>
      <c r="F153" s="3">
        <v>0</v>
      </c>
      <c r="G153" s="16">
        <f t="shared" si="16"/>
        <v>17.88</v>
      </c>
      <c r="H153" s="21">
        <v>17.399999999999999</v>
      </c>
      <c r="I153" s="3">
        <v>0</v>
      </c>
      <c r="J153" s="16">
        <f t="shared" si="17"/>
        <v>17.399999999999999</v>
      </c>
      <c r="K153" s="24">
        <f t="shared" si="18"/>
        <v>2.7586206896551753</v>
      </c>
      <c r="L153" s="7">
        <f t="shared" si="19"/>
        <v>0</v>
      </c>
      <c r="M153" s="25">
        <f t="shared" si="20"/>
        <v>2.7586206896551753</v>
      </c>
      <c r="P153" s="109">
        <v>1</v>
      </c>
      <c r="Q153" s="110">
        <v>12.652207229402848</v>
      </c>
      <c r="R153" s="111">
        <v>2</v>
      </c>
      <c r="S153" s="110">
        <v>9.7843203338593039</v>
      </c>
      <c r="T153" s="111">
        <v>3</v>
      </c>
      <c r="U153" s="110">
        <v>14.397734313290268</v>
      </c>
      <c r="V153" s="111">
        <v>4</v>
      </c>
      <c r="W153" s="110">
        <v>9.94865261900161</v>
      </c>
      <c r="X153" s="111">
        <v>5</v>
      </c>
      <c r="Y153" s="110">
        <v>9.4074209662406094</v>
      </c>
    </row>
    <row r="154" spans="1:25" x14ac:dyDescent="0.35">
      <c r="A154" s="51">
        <f t="shared" si="21"/>
        <v>144</v>
      </c>
      <c r="B154" s="9">
        <v>147</v>
      </c>
      <c r="C154" s="13" t="s">
        <v>8</v>
      </c>
      <c r="D154" s="9">
        <v>1</v>
      </c>
      <c r="E154" s="3">
        <v>8.5500000000000007</v>
      </c>
      <c r="F154" s="3">
        <v>0.09</v>
      </c>
      <c r="G154" s="16">
        <f t="shared" si="16"/>
        <v>8.4600000000000009</v>
      </c>
      <c r="H154" s="21">
        <v>8.9600000000000009</v>
      </c>
      <c r="I154" s="3">
        <v>0.38</v>
      </c>
      <c r="J154" s="16">
        <f t="shared" si="17"/>
        <v>8.58</v>
      </c>
      <c r="K154" s="24">
        <f t="shared" si="18"/>
        <v>-4.5758928571428585</v>
      </c>
      <c r="L154" s="7">
        <f t="shared" si="19"/>
        <v>-3.2366071428571432</v>
      </c>
      <c r="M154" s="25">
        <f t="shared" si="20"/>
        <v>-1.3392857142857053</v>
      </c>
    </row>
    <row r="155" spans="1:25" x14ac:dyDescent="0.35">
      <c r="A155" s="51">
        <f t="shared" si="21"/>
        <v>145</v>
      </c>
      <c r="B155" s="9">
        <v>148</v>
      </c>
      <c r="C155" s="13" t="s">
        <v>8</v>
      </c>
      <c r="D155" s="9">
        <v>5</v>
      </c>
      <c r="E155" s="3">
        <v>10.79</v>
      </c>
      <c r="F155" s="3">
        <v>0.22</v>
      </c>
      <c r="G155" s="16">
        <f t="shared" si="16"/>
        <v>10.569999999999999</v>
      </c>
      <c r="H155" s="21">
        <v>10.52</v>
      </c>
      <c r="I155" s="3">
        <v>0.1</v>
      </c>
      <c r="J155" s="16">
        <f t="shared" si="17"/>
        <v>10.42</v>
      </c>
      <c r="K155" s="24">
        <f t="shared" si="18"/>
        <v>2.5665399239543687</v>
      </c>
      <c r="L155" s="7">
        <f t="shared" si="19"/>
        <v>1.1406844106463878</v>
      </c>
      <c r="M155" s="25">
        <f t="shared" si="20"/>
        <v>1.4258555133079713</v>
      </c>
    </row>
    <row r="156" spans="1:25" x14ac:dyDescent="0.35">
      <c r="A156" s="51">
        <f t="shared" si="21"/>
        <v>146</v>
      </c>
      <c r="B156" s="9">
        <v>149</v>
      </c>
      <c r="C156" s="13" t="s">
        <v>8</v>
      </c>
      <c r="D156" s="9">
        <v>5</v>
      </c>
      <c r="E156" s="3">
        <v>12.05</v>
      </c>
      <c r="F156" s="3">
        <v>0.12</v>
      </c>
      <c r="G156" s="16">
        <f t="shared" si="16"/>
        <v>11.930000000000001</v>
      </c>
      <c r="H156" s="21">
        <v>11.74</v>
      </c>
      <c r="I156" s="3">
        <v>0.43</v>
      </c>
      <c r="J156" s="16">
        <f t="shared" si="17"/>
        <v>11.31</v>
      </c>
      <c r="K156" s="24">
        <f t="shared" si="18"/>
        <v>2.6405451448040926</v>
      </c>
      <c r="L156" s="7">
        <f t="shared" si="19"/>
        <v>-2.6405451448040886</v>
      </c>
      <c r="M156" s="25">
        <f t="shared" si="20"/>
        <v>5.2810902896081853</v>
      </c>
    </row>
    <row r="157" spans="1:25" x14ac:dyDescent="0.35">
      <c r="A157" s="51">
        <f t="shared" si="21"/>
        <v>147</v>
      </c>
      <c r="B157" s="9">
        <v>150</v>
      </c>
      <c r="C157" s="13" t="s">
        <v>8</v>
      </c>
      <c r="D157" s="9">
        <v>2</v>
      </c>
      <c r="E157" s="3">
        <v>16.14</v>
      </c>
      <c r="F157" s="3">
        <v>0.97</v>
      </c>
      <c r="G157" s="16">
        <f t="shared" si="16"/>
        <v>15.17</v>
      </c>
      <c r="H157" s="21">
        <v>16.13</v>
      </c>
      <c r="I157" s="3">
        <v>0.53</v>
      </c>
      <c r="J157" s="16">
        <f t="shared" si="17"/>
        <v>15.6</v>
      </c>
      <c r="K157" s="24">
        <f t="shared" si="18"/>
        <v>6.1996280223196296E-2</v>
      </c>
      <c r="L157" s="7">
        <f t="shared" si="19"/>
        <v>2.7278363298202106</v>
      </c>
      <c r="M157" s="25">
        <f t="shared" si="20"/>
        <v>-2.6658400495970227</v>
      </c>
    </row>
    <row r="158" spans="1:25" x14ac:dyDescent="0.35">
      <c r="A158" s="51">
        <f t="shared" si="21"/>
        <v>148</v>
      </c>
      <c r="B158" s="9">
        <v>151</v>
      </c>
      <c r="C158" s="13" t="s">
        <v>8</v>
      </c>
      <c r="D158" s="9">
        <v>2</v>
      </c>
      <c r="E158" s="3">
        <v>7.31</v>
      </c>
      <c r="F158" s="3">
        <v>0.8</v>
      </c>
      <c r="G158" s="16">
        <f t="shared" si="16"/>
        <v>6.51</v>
      </c>
      <c r="H158" s="21">
        <v>7.5</v>
      </c>
      <c r="I158" s="3">
        <v>1.4</v>
      </c>
      <c r="J158" s="16">
        <f t="shared" si="17"/>
        <v>6.1</v>
      </c>
      <c r="K158" s="24">
        <f t="shared" si="18"/>
        <v>-2.5333333333333385</v>
      </c>
      <c r="L158" s="7">
        <f t="shared" si="19"/>
        <v>-7.9999999999999991</v>
      </c>
      <c r="M158" s="25">
        <f t="shared" si="20"/>
        <v>5.4666666666666686</v>
      </c>
    </row>
    <row r="159" spans="1:25" x14ac:dyDescent="0.35">
      <c r="A159" s="51">
        <f t="shared" si="21"/>
        <v>149</v>
      </c>
      <c r="B159" s="9">
        <v>152</v>
      </c>
      <c r="C159" s="13" t="s">
        <v>8</v>
      </c>
      <c r="D159" s="9">
        <v>4</v>
      </c>
      <c r="E159" s="3">
        <v>9.16</v>
      </c>
      <c r="F159" s="3">
        <v>0</v>
      </c>
      <c r="G159" s="16">
        <f t="shared" si="16"/>
        <v>9.16</v>
      </c>
      <c r="H159" s="21">
        <v>9.0399999999999991</v>
      </c>
      <c r="I159" s="3">
        <v>0</v>
      </c>
      <c r="J159" s="16">
        <f t="shared" si="17"/>
        <v>9.0399999999999991</v>
      </c>
      <c r="K159" s="24">
        <f t="shared" si="18"/>
        <v>1.3274336283185952</v>
      </c>
      <c r="L159" s="7">
        <f t="shared" si="19"/>
        <v>0</v>
      </c>
      <c r="M159" s="25">
        <f t="shared" si="20"/>
        <v>1.3274336283185952</v>
      </c>
    </row>
    <row r="160" spans="1:25" x14ac:dyDescent="0.35">
      <c r="A160" s="51">
        <f t="shared" si="21"/>
        <v>150</v>
      </c>
      <c r="B160" s="9">
        <v>153</v>
      </c>
      <c r="C160" s="13" t="s">
        <v>8</v>
      </c>
      <c r="D160" s="9">
        <v>4</v>
      </c>
      <c r="E160" s="3">
        <v>11.34</v>
      </c>
      <c r="F160" s="3">
        <v>0</v>
      </c>
      <c r="G160" s="16">
        <f t="shared" si="16"/>
        <v>11.34</v>
      </c>
      <c r="H160" s="21">
        <v>11.31</v>
      </c>
      <c r="I160" s="3">
        <v>0.85</v>
      </c>
      <c r="J160" s="16">
        <f t="shared" si="17"/>
        <v>10.46</v>
      </c>
      <c r="K160" s="24">
        <f t="shared" si="18"/>
        <v>0.26525198938991479</v>
      </c>
      <c r="L160" s="7">
        <f t="shared" si="19"/>
        <v>-7.5154730327144117</v>
      </c>
      <c r="M160" s="25">
        <f t="shared" si="20"/>
        <v>7.7807250221043232</v>
      </c>
    </row>
    <row r="161" spans="1:13" s="6" customFormat="1" x14ac:dyDescent="0.35">
      <c r="A161" s="51">
        <f t="shared" si="21"/>
        <v>151</v>
      </c>
      <c r="B161" s="11">
        <v>154</v>
      </c>
      <c r="C161" s="12" t="s">
        <v>9</v>
      </c>
      <c r="D161" s="11">
        <v>4</v>
      </c>
      <c r="E161" s="5">
        <v>19.2</v>
      </c>
      <c r="F161" s="5">
        <v>0</v>
      </c>
      <c r="G161" s="16">
        <f t="shared" si="16"/>
        <v>19.2</v>
      </c>
      <c r="H161" s="22">
        <v>19.02</v>
      </c>
      <c r="I161" s="5">
        <v>0.13</v>
      </c>
      <c r="J161" s="16">
        <f t="shared" si="17"/>
        <v>18.89</v>
      </c>
      <c r="K161" s="24">
        <f t="shared" si="18"/>
        <v>0.94637223974763252</v>
      </c>
      <c r="L161" s="7">
        <f t="shared" si="19"/>
        <v>-0.68349106203995791</v>
      </c>
      <c r="M161" s="25">
        <f t="shared" si="20"/>
        <v>1.6298633017875854</v>
      </c>
    </row>
    <row r="162" spans="1:13" s="6" customFormat="1" x14ac:dyDescent="0.35">
      <c r="A162" s="51">
        <f t="shared" si="21"/>
        <v>152</v>
      </c>
      <c r="B162" s="11">
        <v>155</v>
      </c>
      <c r="C162" s="12" t="s">
        <v>10</v>
      </c>
      <c r="D162" s="11">
        <v>3</v>
      </c>
      <c r="E162" s="5">
        <v>10.54</v>
      </c>
      <c r="F162" s="5">
        <v>0.74</v>
      </c>
      <c r="G162" s="16">
        <f t="shared" si="16"/>
        <v>9.7999999999999989</v>
      </c>
      <c r="H162" s="22">
        <v>10.039999999999999</v>
      </c>
      <c r="I162" s="5">
        <v>0.28999999999999998</v>
      </c>
      <c r="J162" s="16">
        <f t="shared" si="17"/>
        <v>9.75</v>
      </c>
      <c r="K162" s="24">
        <f t="shared" si="18"/>
        <v>4.9800796812749004</v>
      </c>
      <c r="L162" s="7">
        <f t="shared" si="19"/>
        <v>4.4820717131474108</v>
      </c>
      <c r="M162" s="25">
        <f t="shared" si="20"/>
        <v>0.49800796812747944</v>
      </c>
    </row>
    <row r="163" spans="1:13" x14ac:dyDescent="0.35">
      <c r="A163" s="51">
        <f t="shared" si="21"/>
        <v>153</v>
      </c>
      <c r="B163" s="9">
        <v>156</v>
      </c>
      <c r="C163" s="13" t="s">
        <v>10</v>
      </c>
      <c r="D163" s="9">
        <v>1</v>
      </c>
      <c r="E163" s="3">
        <v>8.83</v>
      </c>
      <c r="F163" s="3">
        <v>0.09</v>
      </c>
      <c r="G163" s="16">
        <f t="shared" si="16"/>
        <v>8.74</v>
      </c>
      <c r="H163" s="21">
        <v>9.27</v>
      </c>
      <c r="I163" s="3">
        <v>1.4</v>
      </c>
      <c r="J163" s="16">
        <f t="shared" si="17"/>
        <v>7.8699999999999992</v>
      </c>
      <c r="K163" s="24">
        <f t="shared" si="18"/>
        <v>-4.7464940668824109</v>
      </c>
      <c r="L163" s="7">
        <f t="shared" si="19"/>
        <v>-14.131607335490829</v>
      </c>
      <c r="M163" s="25">
        <f t="shared" si="20"/>
        <v>9.3851132686084249</v>
      </c>
    </row>
    <row r="164" spans="1:13" x14ac:dyDescent="0.35">
      <c r="A164" s="51">
        <f t="shared" si="21"/>
        <v>154</v>
      </c>
      <c r="B164" s="9">
        <v>157</v>
      </c>
      <c r="C164" s="13" t="s">
        <v>10</v>
      </c>
      <c r="D164" s="9">
        <v>1</v>
      </c>
      <c r="E164" s="3">
        <v>8.7200000000000006</v>
      </c>
      <c r="F164" s="3">
        <v>0.09</v>
      </c>
      <c r="G164" s="16">
        <f t="shared" si="16"/>
        <v>8.6300000000000008</v>
      </c>
      <c r="H164" s="21">
        <v>9.07</v>
      </c>
      <c r="I164" s="3">
        <v>0</v>
      </c>
      <c r="J164" s="16">
        <f t="shared" si="17"/>
        <v>9.07</v>
      </c>
      <c r="K164" s="24">
        <f t="shared" si="18"/>
        <v>-3.8588754134509329</v>
      </c>
      <c r="L164" s="7">
        <f t="shared" si="19"/>
        <v>0.99228224917309804</v>
      </c>
      <c r="M164" s="25">
        <f t="shared" si="20"/>
        <v>-4.85115766262403</v>
      </c>
    </row>
    <row r="165" spans="1:13" x14ac:dyDescent="0.35">
      <c r="A165" s="51">
        <f t="shared" si="21"/>
        <v>155</v>
      </c>
      <c r="B165" s="9">
        <v>158</v>
      </c>
      <c r="C165" s="13" t="s">
        <v>10</v>
      </c>
      <c r="D165" s="9">
        <v>1</v>
      </c>
      <c r="E165" s="3">
        <v>8.5399999999999991</v>
      </c>
      <c r="F165" s="3">
        <v>0</v>
      </c>
      <c r="G165" s="16">
        <f t="shared" si="16"/>
        <v>8.5399999999999991</v>
      </c>
      <c r="H165" s="21">
        <v>8.33</v>
      </c>
      <c r="I165" s="3">
        <v>0</v>
      </c>
      <c r="J165" s="16">
        <f t="shared" si="17"/>
        <v>8.33</v>
      </c>
      <c r="K165" s="24">
        <f t="shared" si="18"/>
        <v>2.5210084033613334</v>
      </c>
      <c r="L165" s="7">
        <f t="shared" si="19"/>
        <v>0</v>
      </c>
      <c r="M165" s="25">
        <f t="shared" si="20"/>
        <v>2.5210084033613334</v>
      </c>
    </row>
    <row r="166" spans="1:13" x14ac:dyDescent="0.35">
      <c r="A166" s="51">
        <f t="shared" si="21"/>
        <v>156</v>
      </c>
      <c r="B166" s="9">
        <v>159</v>
      </c>
      <c r="C166" s="13" t="s">
        <v>10</v>
      </c>
      <c r="D166" s="9">
        <v>1</v>
      </c>
      <c r="E166" s="3">
        <v>8.31</v>
      </c>
      <c r="F166" s="3">
        <v>0</v>
      </c>
      <c r="G166" s="16">
        <f t="shared" si="16"/>
        <v>8.31</v>
      </c>
      <c r="H166" s="21">
        <v>8.0299999999999994</v>
      </c>
      <c r="I166" s="3">
        <v>0</v>
      </c>
      <c r="J166" s="16">
        <f t="shared" si="17"/>
        <v>8.0299999999999994</v>
      </c>
      <c r="K166" s="24">
        <f t="shared" si="18"/>
        <v>3.4869240348692552</v>
      </c>
      <c r="L166" s="7">
        <f t="shared" si="19"/>
        <v>0</v>
      </c>
      <c r="M166" s="25">
        <f t="shared" si="20"/>
        <v>3.4869240348692552</v>
      </c>
    </row>
    <row r="167" spans="1:13" x14ac:dyDescent="0.35">
      <c r="A167" s="51">
        <f t="shared" si="21"/>
        <v>157</v>
      </c>
      <c r="B167" s="9">
        <v>160</v>
      </c>
      <c r="C167" s="13" t="s">
        <v>10</v>
      </c>
      <c r="D167" s="9">
        <v>3</v>
      </c>
      <c r="E167" s="3">
        <v>8.5299999999999994</v>
      </c>
      <c r="F167" s="3">
        <v>0</v>
      </c>
      <c r="G167" s="16">
        <f t="shared" si="16"/>
        <v>8.5299999999999994</v>
      </c>
      <c r="H167" s="21">
        <v>8.93</v>
      </c>
      <c r="I167" s="3">
        <v>0.2</v>
      </c>
      <c r="J167" s="16">
        <f t="shared" si="17"/>
        <v>8.73</v>
      </c>
      <c r="K167" s="24">
        <f t="shared" si="18"/>
        <v>-4.4792833146696571</v>
      </c>
      <c r="L167" s="7">
        <f t="shared" si="19"/>
        <v>-2.2396416573348268</v>
      </c>
      <c r="M167" s="25">
        <f t="shared" si="20"/>
        <v>-2.2396416573348383</v>
      </c>
    </row>
    <row r="168" spans="1:13" x14ac:dyDescent="0.35">
      <c r="A168" s="51">
        <f t="shared" si="21"/>
        <v>158</v>
      </c>
      <c r="B168" s="9">
        <v>161</v>
      </c>
      <c r="C168" s="13" t="s">
        <v>10</v>
      </c>
      <c r="D168" s="9">
        <v>2</v>
      </c>
      <c r="E168" s="3">
        <v>14.14</v>
      </c>
      <c r="F168" s="3">
        <v>0.14000000000000001</v>
      </c>
      <c r="G168" s="16">
        <f t="shared" si="16"/>
        <v>14</v>
      </c>
      <c r="H168" s="21">
        <v>12.59</v>
      </c>
      <c r="I168" s="3">
        <v>0.2</v>
      </c>
      <c r="J168" s="16">
        <f t="shared" si="17"/>
        <v>12.39</v>
      </c>
      <c r="K168" s="24">
        <f t="shared" si="18"/>
        <v>12.311358220810172</v>
      </c>
      <c r="L168" s="7">
        <f t="shared" si="19"/>
        <v>-0.47656870532168383</v>
      </c>
      <c r="M168" s="25">
        <f t="shared" si="20"/>
        <v>12.787926926131846</v>
      </c>
    </row>
    <row r="169" spans="1:13" x14ac:dyDescent="0.35">
      <c r="A169" s="51">
        <f t="shared" si="21"/>
        <v>159</v>
      </c>
      <c r="B169" s="9">
        <v>162</v>
      </c>
      <c r="C169" s="13" t="s">
        <v>10</v>
      </c>
      <c r="D169" s="9">
        <v>2</v>
      </c>
      <c r="E169" s="3">
        <v>8.75</v>
      </c>
      <c r="F169" s="3">
        <v>0</v>
      </c>
      <c r="G169" s="16">
        <f t="shared" si="16"/>
        <v>8.75</v>
      </c>
      <c r="H169" s="21">
        <v>9.49</v>
      </c>
      <c r="I169" s="3">
        <v>0.35</v>
      </c>
      <c r="J169" s="16">
        <f t="shared" si="17"/>
        <v>9.14</v>
      </c>
      <c r="K169" s="24">
        <f t="shared" si="18"/>
        <v>-7.7976817702845116</v>
      </c>
      <c r="L169" s="7">
        <f t="shared" si="19"/>
        <v>-3.688092729188619</v>
      </c>
      <c r="M169" s="25">
        <f t="shared" si="20"/>
        <v>-4.1095890410958962</v>
      </c>
    </row>
    <row r="170" spans="1:13" x14ac:dyDescent="0.35">
      <c r="A170" s="51">
        <f t="shared" si="21"/>
        <v>160</v>
      </c>
      <c r="B170" s="9">
        <v>163</v>
      </c>
      <c r="C170" s="13" t="s">
        <v>10</v>
      </c>
      <c r="D170" s="9">
        <v>4</v>
      </c>
      <c r="E170" s="3">
        <v>12.31</v>
      </c>
      <c r="F170" s="3">
        <v>3.32</v>
      </c>
      <c r="G170" s="16">
        <f t="shared" si="16"/>
        <v>8.99</v>
      </c>
      <c r="H170" s="21">
        <v>13.35</v>
      </c>
      <c r="I170" s="3">
        <v>3.49</v>
      </c>
      <c r="J170" s="16">
        <f t="shared" si="17"/>
        <v>9.86</v>
      </c>
      <c r="K170" s="24">
        <f t="shared" si="18"/>
        <v>-7.7902621722846384</v>
      </c>
      <c r="L170" s="7">
        <f t="shared" si="19"/>
        <v>-1.2734082397003774</v>
      </c>
      <c r="M170" s="25">
        <f t="shared" si="20"/>
        <v>-6.5168539325842643</v>
      </c>
    </row>
    <row r="171" spans="1:13" x14ac:dyDescent="0.35">
      <c r="A171" s="51">
        <f t="shared" si="21"/>
        <v>161</v>
      </c>
      <c r="B171" s="9">
        <v>164</v>
      </c>
      <c r="C171" s="13" t="s">
        <v>10</v>
      </c>
      <c r="D171" s="9">
        <v>4</v>
      </c>
      <c r="E171" s="3">
        <v>11.27</v>
      </c>
      <c r="F171" s="3">
        <v>0</v>
      </c>
      <c r="G171" s="16">
        <f t="shared" si="16"/>
        <v>11.27</v>
      </c>
      <c r="H171" s="21">
        <v>10.61</v>
      </c>
      <c r="I171" s="3">
        <v>0</v>
      </c>
      <c r="J171" s="16">
        <f t="shared" si="17"/>
        <v>10.61</v>
      </c>
      <c r="K171" s="24">
        <f t="shared" si="18"/>
        <v>6.2205466540999073</v>
      </c>
      <c r="L171" s="7">
        <f t="shared" si="19"/>
        <v>0</v>
      </c>
      <c r="M171" s="25">
        <f t="shared" si="20"/>
        <v>6.2205466540999073</v>
      </c>
    </row>
    <row r="172" spans="1:13" x14ac:dyDescent="0.35">
      <c r="A172" s="51">
        <f t="shared" si="21"/>
        <v>162</v>
      </c>
      <c r="B172" s="9">
        <v>165</v>
      </c>
      <c r="C172" s="13" t="s">
        <v>10</v>
      </c>
      <c r="D172" s="9">
        <v>1</v>
      </c>
      <c r="E172" s="3">
        <v>10.39</v>
      </c>
      <c r="F172" s="3">
        <v>0.21</v>
      </c>
      <c r="G172" s="16">
        <f t="shared" si="16"/>
        <v>10.18</v>
      </c>
      <c r="H172" s="21">
        <v>8.5</v>
      </c>
      <c r="I172" s="3">
        <v>0</v>
      </c>
      <c r="J172" s="16">
        <f t="shared" si="17"/>
        <v>8.5</v>
      </c>
      <c r="K172" s="24">
        <f t="shared" si="18"/>
        <v>22.235294117647065</v>
      </c>
      <c r="L172" s="7">
        <f t="shared" si="19"/>
        <v>2.4705882352941173</v>
      </c>
      <c r="M172" s="25">
        <f t="shared" si="20"/>
        <v>19.764705882352938</v>
      </c>
    </row>
    <row r="173" spans="1:13" x14ac:dyDescent="0.35">
      <c r="A173" s="51">
        <f t="shared" si="21"/>
        <v>163</v>
      </c>
      <c r="B173" s="9">
        <v>166</v>
      </c>
      <c r="C173" s="13" t="s">
        <v>10</v>
      </c>
      <c r="D173" s="9">
        <v>1</v>
      </c>
      <c r="E173" s="3">
        <v>9.98</v>
      </c>
      <c r="F173" s="3">
        <v>0</v>
      </c>
      <c r="G173" s="16">
        <f t="shared" si="16"/>
        <v>9.98</v>
      </c>
      <c r="H173" s="21">
        <v>8.5</v>
      </c>
      <c r="I173" s="3">
        <v>0</v>
      </c>
      <c r="J173" s="16">
        <f t="shared" si="17"/>
        <v>8.5</v>
      </c>
      <c r="K173" s="24">
        <f t="shared" si="18"/>
        <v>17.411764705882359</v>
      </c>
      <c r="L173" s="7">
        <f t="shared" si="19"/>
        <v>0</v>
      </c>
      <c r="M173" s="25">
        <f t="shared" si="20"/>
        <v>17.411764705882359</v>
      </c>
    </row>
    <row r="174" spans="1:13" x14ac:dyDescent="0.35">
      <c r="A174" s="51">
        <f t="shared" si="21"/>
        <v>164</v>
      </c>
      <c r="B174" s="9">
        <v>167</v>
      </c>
      <c r="C174" s="13" t="s">
        <v>10</v>
      </c>
      <c r="D174" s="9">
        <v>2</v>
      </c>
      <c r="E174" s="3">
        <v>11.21</v>
      </c>
      <c r="F174" s="3">
        <v>0</v>
      </c>
      <c r="G174" s="16">
        <f t="shared" si="16"/>
        <v>11.21</v>
      </c>
      <c r="H174" s="21">
        <v>11.91</v>
      </c>
      <c r="I174" s="3">
        <v>0</v>
      </c>
      <c r="J174" s="16">
        <f t="shared" si="17"/>
        <v>11.91</v>
      </c>
      <c r="K174" s="24">
        <f t="shared" si="18"/>
        <v>-5.8774139378673329</v>
      </c>
      <c r="L174" s="7">
        <f t="shared" si="19"/>
        <v>0</v>
      </c>
      <c r="M174" s="25">
        <f t="shared" si="20"/>
        <v>-5.8774139378673329</v>
      </c>
    </row>
    <row r="175" spans="1:13" x14ac:dyDescent="0.35">
      <c r="A175" s="51">
        <f t="shared" si="21"/>
        <v>165</v>
      </c>
      <c r="B175" s="9">
        <v>168</v>
      </c>
      <c r="C175" s="13" t="s">
        <v>10</v>
      </c>
      <c r="D175" s="9">
        <v>2</v>
      </c>
      <c r="E175" s="3">
        <v>10.42</v>
      </c>
      <c r="F175" s="3">
        <v>0</v>
      </c>
      <c r="G175" s="16">
        <f t="shared" si="16"/>
        <v>10.42</v>
      </c>
      <c r="H175" s="21">
        <v>11.35</v>
      </c>
      <c r="I175" s="3">
        <v>0.39</v>
      </c>
      <c r="J175" s="16">
        <f t="shared" si="17"/>
        <v>10.959999999999999</v>
      </c>
      <c r="K175" s="24">
        <f t="shared" si="18"/>
        <v>-8.1938325991189398</v>
      </c>
      <c r="L175" s="7">
        <f t="shared" si="19"/>
        <v>-3.4361233480176216</v>
      </c>
      <c r="M175" s="25">
        <f t="shared" si="20"/>
        <v>-4.7577092511013142</v>
      </c>
    </row>
    <row r="176" spans="1:13" x14ac:dyDescent="0.35">
      <c r="A176" s="51">
        <f t="shared" si="21"/>
        <v>166</v>
      </c>
      <c r="B176" s="9">
        <v>169</v>
      </c>
      <c r="C176" s="13" t="s">
        <v>10</v>
      </c>
      <c r="D176" s="9">
        <v>3</v>
      </c>
      <c r="E176" s="3">
        <v>12.62</v>
      </c>
      <c r="F176" s="3">
        <v>0.25</v>
      </c>
      <c r="G176" s="16">
        <f t="shared" si="16"/>
        <v>12.37</v>
      </c>
      <c r="H176" s="21">
        <v>11.86</v>
      </c>
      <c r="I176" s="3">
        <v>0.11</v>
      </c>
      <c r="J176" s="16">
        <f t="shared" si="17"/>
        <v>11.75</v>
      </c>
      <c r="K176" s="24">
        <f t="shared" si="18"/>
        <v>6.4080944350758839</v>
      </c>
      <c r="L176" s="7">
        <f t="shared" si="19"/>
        <v>1.1804384485666106</v>
      </c>
      <c r="M176" s="25">
        <f t="shared" si="20"/>
        <v>5.2276559865092684</v>
      </c>
    </row>
    <row r="177" spans="1:13" x14ac:dyDescent="0.35">
      <c r="A177" s="51">
        <f t="shared" si="21"/>
        <v>167</v>
      </c>
      <c r="B177" s="9">
        <v>170</v>
      </c>
      <c r="C177" s="13" t="s">
        <v>10</v>
      </c>
      <c r="D177" s="9">
        <v>3</v>
      </c>
      <c r="E177" s="3">
        <v>13.65</v>
      </c>
      <c r="F177" s="3">
        <v>0.27</v>
      </c>
      <c r="G177" s="16">
        <f t="shared" si="16"/>
        <v>13.38</v>
      </c>
      <c r="H177" s="21">
        <v>12.64</v>
      </c>
      <c r="I177" s="3">
        <v>0.82</v>
      </c>
      <c r="J177" s="16">
        <f t="shared" si="17"/>
        <v>11.82</v>
      </c>
      <c r="K177" s="24">
        <f t="shared" si="18"/>
        <v>7.9905063291139218</v>
      </c>
      <c r="L177" s="7">
        <f t="shared" si="19"/>
        <v>-4.3512658227848098</v>
      </c>
      <c r="M177" s="25">
        <f t="shared" si="20"/>
        <v>12.341772151898738</v>
      </c>
    </row>
    <row r="178" spans="1:13" s="6" customFormat="1" x14ac:dyDescent="0.35">
      <c r="A178" s="51">
        <f t="shared" si="21"/>
        <v>168</v>
      </c>
      <c r="B178" s="11">
        <v>171</v>
      </c>
      <c r="C178" s="12" t="s">
        <v>11</v>
      </c>
      <c r="D178" s="11">
        <v>3</v>
      </c>
      <c r="E178" s="5">
        <v>12.01</v>
      </c>
      <c r="F178" s="5">
        <v>0</v>
      </c>
      <c r="G178" s="16">
        <f t="shared" si="16"/>
        <v>12.01</v>
      </c>
      <c r="H178" s="22">
        <v>11.89</v>
      </c>
      <c r="I178" s="5">
        <v>0.46</v>
      </c>
      <c r="J178" s="16">
        <f t="shared" si="17"/>
        <v>11.43</v>
      </c>
      <c r="K178" s="24">
        <f t="shared" si="18"/>
        <v>1.0092514718250565</v>
      </c>
      <c r="L178" s="7">
        <f t="shared" si="19"/>
        <v>-3.8687973086627423</v>
      </c>
      <c r="M178" s="25">
        <f t="shared" si="20"/>
        <v>4.8780487804878048</v>
      </c>
    </row>
    <row r="179" spans="1:13" x14ac:dyDescent="0.35">
      <c r="A179" s="51">
        <f t="shared" si="21"/>
        <v>169</v>
      </c>
      <c r="B179" s="9">
        <v>172</v>
      </c>
      <c r="C179" s="13" t="s">
        <v>11</v>
      </c>
      <c r="D179" s="9">
        <v>1</v>
      </c>
      <c r="E179" s="3">
        <v>6.74</v>
      </c>
      <c r="F179" s="3">
        <v>0</v>
      </c>
      <c r="G179" s="16">
        <f t="shared" si="16"/>
        <v>6.74</v>
      </c>
      <c r="H179" s="21">
        <v>6.51</v>
      </c>
      <c r="I179" s="3">
        <v>0.08</v>
      </c>
      <c r="J179" s="16">
        <f t="shared" si="17"/>
        <v>6.43</v>
      </c>
      <c r="K179" s="24">
        <f t="shared" si="18"/>
        <v>3.5330261136712817</v>
      </c>
      <c r="L179" s="7">
        <f t="shared" si="19"/>
        <v>-1.228878648233487</v>
      </c>
      <c r="M179" s="25">
        <f t="shared" si="20"/>
        <v>4.7619047619047699</v>
      </c>
    </row>
    <row r="180" spans="1:13" x14ac:dyDescent="0.35">
      <c r="A180" s="51">
        <f t="shared" si="21"/>
        <v>170</v>
      </c>
      <c r="B180" s="9">
        <v>173</v>
      </c>
      <c r="C180" s="13" t="s">
        <v>11</v>
      </c>
      <c r="D180" s="9">
        <v>2</v>
      </c>
      <c r="E180" s="3">
        <v>12.03</v>
      </c>
      <c r="F180" s="3">
        <v>0.48</v>
      </c>
      <c r="G180" s="16">
        <f t="shared" si="16"/>
        <v>11.549999999999999</v>
      </c>
      <c r="H180" s="21">
        <v>12.6</v>
      </c>
      <c r="I180" s="3">
        <v>0.9</v>
      </c>
      <c r="J180" s="16">
        <f t="shared" si="17"/>
        <v>11.7</v>
      </c>
      <c r="K180" s="24">
        <f t="shared" si="18"/>
        <v>-4.5238095238095264</v>
      </c>
      <c r="L180" s="7">
        <f t="shared" si="19"/>
        <v>-3.3333333333333339</v>
      </c>
      <c r="M180" s="25">
        <f t="shared" si="20"/>
        <v>-1.1904761904761934</v>
      </c>
    </row>
    <row r="181" spans="1:13" x14ac:dyDescent="0.35">
      <c r="A181" s="51">
        <f t="shared" si="21"/>
        <v>171</v>
      </c>
      <c r="B181" s="9">
        <v>174</v>
      </c>
      <c r="C181" s="13" t="s">
        <v>11</v>
      </c>
      <c r="D181" s="9">
        <v>4</v>
      </c>
      <c r="E181" s="3">
        <v>14.55</v>
      </c>
      <c r="F181" s="3">
        <v>0.57999999999999996</v>
      </c>
      <c r="G181" s="16">
        <f t="shared" si="16"/>
        <v>13.97</v>
      </c>
      <c r="H181" s="21">
        <v>14.01</v>
      </c>
      <c r="I181" s="3">
        <v>0.48</v>
      </c>
      <c r="J181" s="16">
        <f t="shared" si="17"/>
        <v>13.53</v>
      </c>
      <c r="K181" s="24">
        <f t="shared" si="18"/>
        <v>3.8543897216274159</v>
      </c>
      <c r="L181" s="7">
        <f t="shared" si="19"/>
        <v>0.71377587437544598</v>
      </c>
      <c r="M181" s="25">
        <f t="shared" si="20"/>
        <v>3.1406138472519718</v>
      </c>
    </row>
    <row r="182" spans="1:13" x14ac:dyDescent="0.35">
      <c r="A182" s="51">
        <f t="shared" si="21"/>
        <v>172</v>
      </c>
      <c r="B182" s="9">
        <v>175</v>
      </c>
      <c r="C182" s="13" t="s">
        <v>11</v>
      </c>
      <c r="D182" s="9">
        <v>4</v>
      </c>
      <c r="E182" s="3">
        <v>18.420000000000002</v>
      </c>
      <c r="F182" s="3">
        <v>4.42</v>
      </c>
      <c r="G182" s="16">
        <f t="shared" si="16"/>
        <v>14.000000000000002</v>
      </c>
      <c r="H182" s="21">
        <v>17.04</v>
      </c>
      <c r="I182" s="3">
        <v>2.82</v>
      </c>
      <c r="J182" s="16">
        <f t="shared" si="17"/>
        <v>14.219999999999999</v>
      </c>
      <c r="K182" s="24">
        <f t="shared" si="18"/>
        <v>8.0985915492957901</v>
      </c>
      <c r="L182" s="7">
        <f t="shared" si="19"/>
        <v>9.3896713615023479</v>
      </c>
      <c r="M182" s="25">
        <f t="shared" si="20"/>
        <v>-1.2910798122065557</v>
      </c>
    </row>
    <row r="183" spans="1:13" x14ac:dyDescent="0.35">
      <c r="A183" s="51">
        <f t="shared" si="21"/>
        <v>173</v>
      </c>
      <c r="B183" s="9">
        <v>176</v>
      </c>
      <c r="C183" s="13" t="s">
        <v>11</v>
      </c>
      <c r="D183" s="9">
        <v>4</v>
      </c>
      <c r="E183" s="3">
        <v>10.63</v>
      </c>
      <c r="F183" s="3">
        <v>0.11</v>
      </c>
      <c r="G183" s="16">
        <f t="shared" si="16"/>
        <v>10.520000000000001</v>
      </c>
      <c r="H183" s="21">
        <v>10.93</v>
      </c>
      <c r="I183" s="3">
        <v>0.09</v>
      </c>
      <c r="J183" s="16">
        <f t="shared" si="17"/>
        <v>10.84</v>
      </c>
      <c r="K183" s="24">
        <f t="shared" si="18"/>
        <v>-2.7447392497712624</v>
      </c>
      <c r="L183" s="7">
        <f t="shared" si="19"/>
        <v>0.18298261665141816</v>
      </c>
      <c r="M183" s="25">
        <f t="shared" si="20"/>
        <v>-2.9277218664226763</v>
      </c>
    </row>
    <row r="184" spans="1:13" x14ac:dyDescent="0.35">
      <c r="A184" s="51">
        <f t="shared" si="21"/>
        <v>174</v>
      </c>
      <c r="B184" s="9">
        <v>177</v>
      </c>
      <c r="C184" s="13" t="s">
        <v>11</v>
      </c>
      <c r="D184" s="9">
        <v>1</v>
      </c>
      <c r="E184" s="3">
        <v>12.64</v>
      </c>
      <c r="F184" s="3">
        <v>1.64</v>
      </c>
      <c r="G184" s="16">
        <f t="shared" si="16"/>
        <v>11</v>
      </c>
      <c r="H184" s="21">
        <v>11.11</v>
      </c>
      <c r="I184" s="3">
        <v>1.17</v>
      </c>
      <c r="J184" s="16">
        <f t="shared" si="17"/>
        <v>9.94</v>
      </c>
      <c r="K184" s="24">
        <f t="shared" si="18"/>
        <v>13.771377137713783</v>
      </c>
      <c r="L184" s="7">
        <f t="shared" si="19"/>
        <v>4.2304230423042304</v>
      </c>
      <c r="M184" s="25">
        <f t="shared" si="20"/>
        <v>9.5409540954095462</v>
      </c>
    </row>
    <row r="185" spans="1:13" x14ac:dyDescent="0.35">
      <c r="A185" s="51">
        <f t="shared" si="21"/>
        <v>175</v>
      </c>
      <c r="B185" s="9">
        <v>178</v>
      </c>
      <c r="C185" s="13" t="s">
        <v>11</v>
      </c>
      <c r="D185" s="9">
        <v>3</v>
      </c>
      <c r="E185" s="3">
        <v>13.29</v>
      </c>
      <c r="F185" s="3">
        <v>0.66</v>
      </c>
      <c r="G185" s="16">
        <f t="shared" si="16"/>
        <v>12.629999999999999</v>
      </c>
      <c r="H185" s="21">
        <v>13.12</v>
      </c>
      <c r="I185" s="3">
        <v>1.4</v>
      </c>
      <c r="J185" s="16">
        <f t="shared" si="17"/>
        <v>11.719999999999999</v>
      </c>
      <c r="K185" s="24">
        <f t="shared" si="18"/>
        <v>1.2957317073170727</v>
      </c>
      <c r="L185" s="7">
        <f t="shared" si="19"/>
        <v>-5.6402439024390238</v>
      </c>
      <c r="M185" s="25">
        <f t="shared" si="20"/>
        <v>6.9359756097560998</v>
      </c>
    </row>
    <row r="186" spans="1:13" x14ac:dyDescent="0.35">
      <c r="A186" s="51">
        <f t="shared" si="21"/>
        <v>176</v>
      </c>
      <c r="B186" s="9">
        <v>179</v>
      </c>
      <c r="C186" s="13" t="s">
        <v>11</v>
      </c>
      <c r="D186" s="9">
        <v>2</v>
      </c>
      <c r="E186" s="3">
        <v>14.87</v>
      </c>
      <c r="F186" s="3">
        <v>0.74</v>
      </c>
      <c r="G186" s="16">
        <f t="shared" si="16"/>
        <v>14.129999999999999</v>
      </c>
      <c r="H186" s="21">
        <v>14.46</v>
      </c>
      <c r="I186" s="3">
        <v>1.55</v>
      </c>
      <c r="J186" s="16">
        <f t="shared" si="17"/>
        <v>12.91</v>
      </c>
      <c r="K186" s="24">
        <f t="shared" si="18"/>
        <v>2.8354080221300024</v>
      </c>
      <c r="L186" s="7">
        <f t="shared" si="19"/>
        <v>-5.6016597510373449</v>
      </c>
      <c r="M186" s="25">
        <f t="shared" si="20"/>
        <v>8.4370677731673496</v>
      </c>
    </row>
    <row r="187" spans="1:13" x14ac:dyDescent="0.35">
      <c r="A187" s="51">
        <f t="shared" si="21"/>
        <v>177</v>
      </c>
      <c r="B187" s="9">
        <v>180</v>
      </c>
      <c r="C187" s="13" t="s">
        <v>11</v>
      </c>
      <c r="D187" s="9">
        <v>2</v>
      </c>
      <c r="E187" s="3">
        <v>8.09</v>
      </c>
      <c r="F187" s="3">
        <v>0.16</v>
      </c>
      <c r="G187" s="16">
        <f t="shared" si="16"/>
        <v>7.93</v>
      </c>
      <c r="H187" s="21">
        <v>8.49</v>
      </c>
      <c r="I187" s="3">
        <v>0.37</v>
      </c>
      <c r="J187" s="16">
        <f t="shared" si="17"/>
        <v>8.120000000000001</v>
      </c>
      <c r="K187" s="24">
        <f t="shared" si="18"/>
        <v>-4.7114252061248569</v>
      </c>
      <c r="L187" s="7">
        <f t="shared" si="19"/>
        <v>-2.4734982332155475</v>
      </c>
      <c r="M187" s="25">
        <f t="shared" si="20"/>
        <v>-2.2379269729093201</v>
      </c>
    </row>
    <row r="188" spans="1:13" x14ac:dyDescent="0.35">
      <c r="A188" s="51">
        <f t="shared" si="21"/>
        <v>178</v>
      </c>
      <c r="B188" s="9">
        <v>181</v>
      </c>
      <c r="C188" s="13" t="s">
        <v>11</v>
      </c>
      <c r="D188" s="9">
        <v>2</v>
      </c>
      <c r="E188" s="3">
        <v>12.03</v>
      </c>
      <c r="F188" s="3">
        <v>0.48</v>
      </c>
      <c r="G188" s="16">
        <f t="shared" si="16"/>
        <v>11.549999999999999</v>
      </c>
      <c r="H188" s="21">
        <v>12.6</v>
      </c>
      <c r="I188" s="3">
        <v>0.9</v>
      </c>
      <c r="J188" s="16">
        <f t="shared" si="17"/>
        <v>11.7</v>
      </c>
      <c r="K188" s="24">
        <f t="shared" si="18"/>
        <v>-4.5238095238095264</v>
      </c>
      <c r="L188" s="7">
        <f t="shared" si="19"/>
        <v>-3.3333333333333339</v>
      </c>
      <c r="M188" s="25">
        <f t="shared" si="20"/>
        <v>-1.1904761904761934</v>
      </c>
    </row>
    <row r="189" spans="1:13" x14ac:dyDescent="0.35">
      <c r="A189" s="51">
        <f t="shared" si="21"/>
        <v>179</v>
      </c>
      <c r="B189" s="9">
        <v>182</v>
      </c>
      <c r="C189" s="13" t="s">
        <v>11</v>
      </c>
      <c r="D189" s="9">
        <v>3</v>
      </c>
      <c r="E189" s="3">
        <v>15.45</v>
      </c>
      <c r="F189" s="3">
        <v>0</v>
      </c>
      <c r="G189" s="16">
        <f t="shared" si="16"/>
        <v>15.45</v>
      </c>
      <c r="H189" s="21">
        <v>14.92</v>
      </c>
      <c r="I189" s="3">
        <v>0</v>
      </c>
      <c r="J189" s="16">
        <f t="shared" si="17"/>
        <v>14.92</v>
      </c>
      <c r="K189" s="24">
        <f t="shared" si="18"/>
        <v>3.5522788203753306</v>
      </c>
      <c r="L189" s="7">
        <f t="shared" si="19"/>
        <v>0</v>
      </c>
      <c r="M189" s="25">
        <f t="shared" si="20"/>
        <v>3.5522788203753306</v>
      </c>
    </row>
    <row r="190" spans="1:13" x14ac:dyDescent="0.35">
      <c r="A190" s="51">
        <f t="shared" si="21"/>
        <v>180</v>
      </c>
      <c r="B190" s="9">
        <v>183</v>
      </c>
      <c r="C190" s="13" t="s">
        <v>11</v>
      </c>
      <c r="D190" s="9">
        <v>4</v>
      </c>
      <c r="E190" s="3">
        <v>15.8</v>
      </c>
      <c r="F190" s="3">
        <v>0</v>
      </c>
      <c r="G190" s="16">
        <f t="shared" si="16"/>
        <v>15.8</v>
      </c>
      <c r="H190" s="21">
        <v>16.809999999999999</v>
      </c>
      <c r="I190" s="3">
        <v>0.47</v>
      </c>
      <c r="J190" s="16">
        <f t="shared" si="17"/>
        <v>16.34</v>
      </c>
      <c r="K190" s="24">
        <f t="shared" si="18"/>
        <v>-6.0083283759666752</v>
      </c>
      <c r="L190" s="7">
        <f t="shared" si="19"/>
        <v>-2.7959547888161809</v>
      </c>
      <c r="M190" s="25">
        <f t="shared" si="20"/>
        <v>-3.2123735871505006</v>
      </c>
    </row>
    <row r="191" spans="1:13" x14ac:dyDescent="0.35">
      <c r="A191" s="51">
        <f t="shared" si="21"/>
        <v>181</v>
      </c>
      <c r="B191" s="9">
        <v>184</v>
      </c>
      <c r="C191" s="13" t="s">
        <v>11</v>
      </c>
      <c r="D191" s="9">
        <v>3</v>
      </c>
      <c r="E191" s="3">
        <v>9.83</v>
      </c>
      <c r="F191" s="3">
        <v>0.69</v>
      </c>
      <c r="G191" s="16">
        <f t="shared" si="16"/>
        <v>9.14</v>
      </c>
      <c r="H191" s="21">
        <v>9.73</v>
      </c>
      <c r="I191" s="3">
        <v>0.82</v>
      </c>
      <c r="J191" s="16">
        <f t="shared" si="17"/>
        <v>8.91</v>
      </c>
      <c r="K191" s="24">
        <f t="shared" si="18"/>
        <v>1.0277492291880745</v>
      </c>
      <c r="L191" s="7">
        <f t="shared" si="19"/>
        <v>-1.3360739979445015</v>
      </c>
      <c r="M191" s="25">
        <f t="shared" si="20"/>
        <v>2.3638232271325839</v>
      </c>
    </row>
    <row r="192" spans="1:13" x14ac:dyDescent="0.35">
      <c r="A192" s="51">
        <f t="shared" si="21"/>
        <v>182</v>
      </c>
      <c r="B192" s="9">
        <v>185</v>
      </c>
      <c r="C192" s="13" t="s">
        <v>11</v>
      </c>
      <c r="D192" s="9">
        <v>5</v>
      </c>
      <c r="E192" s="3">
        <v>13.3</v>
      </c>
      <c r="F192" s="3">
        <v>0.27</v>
      </c>
      <c r="G192" s="16">
        <f t="shared" si="16"/>
        <v>13.030000000000001</v>
      </c>
      <c r="H192" s="21">
        <v>14.91</v>
      </c>
      <c r="I192" s="3">
        <v>1.1200000000000001</v>
      </c>
      <c r="J192" s="16">
        <f t="shared" si="17"/>
        <v>13.79</v>
      </c>
      <c r="K192" s="24">
        <f t="shared" si="18"/>
        <v>-10.798122065727696</v>
      </c>
      <c r="L192" s="7">
        <f t="shared" si="19"/>
        <v>-5.7008718980549977</v>
      </c>
      <c r="M192" s="25">
        <f t="shared" si="20"/>
        <v>-5.0972501676726889</v>
      </c>
    </row>
    <row r="193" spans="1:25" x14ac:dyDescent="0.35">
      <c r="A193" s="51">
        <f t="shared" si="21"/>
        <v>183</v>
      </c>
      <c r="B193" s="9">
        <v>186</v>
      </c>
      <c r="C193" s="13" t="s">
        <v>11</v>
      </c>
      <c r="D193" s="9">
        <v>1</v>
      </c>
      <c r="E193" s="3">
        <v>10.86</v>
      </c>
      <c r="F193" s="3">
        <v>0</v>
      </c>
      <c r="G193" s="16">
        <f t="shared" si="16"/>
        <v>10.86</v>
      </c>
      <c r="H193" s="21">
        <v>10.54</v>
      </c>
      <c r="I193" s="3">
        <v>0.12</v>
      </c>
      <c r="J193" s="16">
        <f t="shared" si="17"/>
        <v>10.42</v>
      </c>
      <c r="K193" s="24">
        <f t="shared" si="18"/>
        <v>3.036053130929794</v>
      </c>
      <c r="L193" s="7">
        <f t="shared" si="19"/>
        <v>-1.1385199240986716</v>
      </c>
      <c r="M193" s="25">
        <f t="shared" si="20"/>
        <v>4.1745730550284588</v>
      </c>
    </row>
    <row r="194" spans="1:25" x14ac:dyDescent="0.35">
      <c r="A194" s="51">
        <f t="shared" si="21"/>
        <v>184</v>
      </c>
      <c r="B194" s="9">
        <v>187</v>
      </c>
      <c r="C194" s="13" t="s">
        <v>11</v>
      </c>
      <c r="D194" s="9">
        <v>1</v>
      </c>
      <c r="E194" s="3">
        <v>11.08</v>
      </c>
      <c r="F194" s="3">
        <v>0.55000000000000004</v>
      </c>
      <c r="G194" s="16">
        <f t="shared" si="16"/>
        <v>10.53</v>
      </c>
      <c r="H194" s="21">
        <v>10.83</v>
      </c>
      <c r="I194" s="3">
        <v>0.97</v>
      </c>
      <c r="J194" s="16">
        <f t="shared" si="17"/>
        <v>9.86</v>
      </c>
      <c r="K194" s="24">
        <f t="shared" si="18"/>
        <v>2.3084025854108954</v>
      </c>
      <c r="L194" s="7">
        <f t="shared" si="19"/>
        <v>-3.8781163434903037</v>
      </c>
      <c r="M194" s="25">
        <f t="shared" si="20"/>
        <v>6.1865189289011999</v>
      </c>
    </row>
    <row r="195" spans="1:25" x14ac:dyDescent="0.35">
      <c r="A195" s="51">
        <f t="shared" si="21"/>
        <v>185</v>
      </c>
      <c r="B195" s="9">
        <v>188</v>
      </c>
      <c r="C195" s="13" t="s">
        <v>11</v>
      </c>
      <c r="D195" s="9">
        <v>3</v>
      </c>
      <c r="E195" s="3">
        <v>14.37</v>
      </c>
      <c r="F195" s="3">
        <v>0.28999999999999998</v>
      </c>
      <c r="G195" s="16">
        <f t="shared" si="16"/>
        <v>14.08</v>
      </c>
      <c r="H195" s="21">
        <v>12.26</v>
      </c>
      <c r="I195" s="3">
        <v>0.32</v>
      </c>
      <c r="J195" s="16">
        <f t="shared" si="17"/>
        <v>11.94</v>
      </c>
      <c r="K195" s="24">
        <f t="shared" si="18"/>
        <v>17.21044045676998</v>
      </c>
      <c r="L195" s="7">
        <f t="shared" si="19"/>
        <v>-0.24469820554649291</v>
      </c>
      <c r="M195" s="25">
        <f t="shared" si="20"/>
        <v>17.455138662316479</v>
      </c>
    </row>
    <row r="196" spans="1:25" x14ac:dyDescent="0.35">
      <c r="A196" s="51">
        <f t="shared" si="21"/>
        <v>186</v>
      </c>
      <c r="B196" s="9">
        <v>189</v>
      </c>
      <c r="C196" s="13" t="s">
        <v>11</v>
      </c>
      <c r="D196" s="9">
        <v>5</v>
      </c>
      <c r="E196" s="3">
        <v>8.9600000000000009</v>
      </c>
      <c r="F196" s="3">
        <v>0.27</v>
      </c>
      <c r="G196" s="16">
        <f t="shared" si="16"/>
        <v>8.6900000000000013</v>
      </c>
      <c r="H196" s="21">
        <v>9.4499999999999993</v>
      </c>
      <c r="I196" s="3">
        <v>0.31</v>
      </c>
      <c r="J196" s="16">
        <f t="shared" si="17"/>
        <v>9.1399999999999988</v>
      </c>
      <c r="K196" s="24">
        <f t="shared" si="18"/>
        <v>-5.1851851851851691</v>
      </c>
      <c r="L196" s="7">
        <f t="shared" si="19"/>
        <v>-0.42328042328042315</v>
      </c>
      <c r="M196" s="25">
        <f t="shared" si="20"/>
        <v>-4.7619047619047361</v>
      </c>
    </row>
    <row r="197" spans="1:25" x14ac:dyDescent="0.35">
      <c r="A197" s="51">
        <f t="shared" si="21"/>
        <v>187</v>
      </c>
      <c r="B197" s="9">
        <v>190</v>
      </c>
      <c r="C197" s="13" t="s">
        <v>11</v>
      </c>
      <c r="D197" s="9">
        <v>5</v>
      </c>
      <c r="E197" s="3">
        <v>10.02</v>
      </c>
      <c r="F197" s="3">
        <v>0.2</v>
      </c>
      <c r="G197" s="16">
        <f t="shared" si="16"/>
        <v>9.82</v>
      </c>
      <c r="H197" s="21">
        <v>11.09</v>
      </c>
      <c r="I197" s="3">
        <v>0.13</v>
      </c>
      <c r="J197" s="16">
        <f t="shared" si="17"/>
        <v>10.959999999999999</v>
      </c>
      <c r="K197" s="24">
        <f t="shared" si="18"/>
        <v>-9.6483318304779111</v>
      </c>
      <c r="L197" s="7">
        <f t="shared" si="19"/>
        <v>0.63119927862939595</v>
      </c>
      <c r="M197" s="25">
        <f t="shared" si="20"/>
        <v>-10.279531109107293</v>
      </c>
    </row>
    <row r="198" spans="1:25" ht="15.5" customHeight="1" x14ac:dyDescent="0.35">
      <c r="A198" s="51">
        <f t="shared" si="21"/>
        <v>188</v>
      </c>
      <c r="B198" s="9">
        <v>191</v>
      </c>
      <c r="C198" s="13" t="s">
        <v>11</v>
      </c>
      <c r="D198" s="9">
        <v>1</v>
      </c>
      <c r="E198" s="3">
        <v>16.8</v>
      </c>
      <c r="F198" s="3">
        <v>0.5</v>
      </c>
      <c r="G198" s="16">
        <f t="shared" si="16"/>
        <v>16.3</v>
      </c>
      <c r="H198" s="21">
        <v>17.36</v>
      </c>
      <c r="I198" s="3">
        <v>0.92</v>
      </c>
      <c r="J198" s="16">
        <f t="shared" si="17"/>
        <v>16.439999999999998</v>
      </c>
      <c r="K198" s="24">
        <f t="shared" si="18"/>
        <v>-3.2258064516128964</v>
      </c>
      <c r="L198" s="7">
        <f t="shared" si="19"/>
        <v>-2.4193548387096775</v>
      </c>
      <c r="M198" s="25">
        <f t="shared" si="20"/>
        <v>-0.80645161290320866</v>
      </c>
      <c r="P198" s="210" t="s">
        <v>87</v>
      </c>
      <c r="Q198" s="211"/>
      <c r="R198" s="211"/>
      <c r="S198" s="211"/>
      <c r="T198" s="211"/>
      <c r="U198" s="211"/>
      <c r="V198" s="211"/>
      <c r="W198" s="211"/>
      <c r="X198" s="211"/>
      <c r="Y198" s="212"/>
    </row>
    <row r="199" spans="1:25" x14ac:dyDescent="0.35">
      <c r="A199" s="51">
        <f t="shared" si="21"/>
        <v>189</v>
      </c>
      <c r="B199" s="9">
        <v>192</v>
      </c>
      <c r="C199" s="13" t="s">
        <v>12</v>
      </c>
      <c r="D199" s="9">
        <v>1</v>
      </c>
      <c r="E199" s="3">
        <v>13.48</v>
      </c>
      <c r="F199" s="3">
        <v>0</v>
      </c>
      <c r="G199" s="16">
        <v>13.84</v>
      </c>
      <c r="H199" s="21">
        <v>13.84</v>
      </c>
      <c r="I199" s="3">
        <v>0</v>
      </c>
      <c r="J199" s="16">
        <f t="shared" si="17"/>
        <v>13.84</v>
      </c>
      <c r="K199" s="24">
        <f t="shared" si="18"/>
        <v>-2.6011560693641576</v>
      </c>
      <c r="L199" s="7">
        <f t="shared" si="19"/>
        <v>0</v>
      </c>
      <c r="M199" s="25">
        <f t="shared" si="20"/>
        <v>0</v>
      </c>
      <c r="P199" s="109">
        <v>1</v>
      </c>
      <c r="Q199" s="110">
        <v>-8.6646125012085875</v>
      </c>
      <c r="R199" s="111">
        <v>2</v>
      </c>
      <c r="S199" s="110">
        <v>-8.3964418739260189</v>
      </c>
      <c r="T199" s="111">
        <v>3</v>
      </c>
      <c r="U199" s="110">
        <v>-8.5943871524178341</v>
      </c>
      <c r="V199" s="111">
        <v>4</v>
      </c>
      <c r="W199" s="110">
        <v>-6.0868855082239595</v>
      </c>
      <c r="X199" s="111">
        <v>5</v>
      </c>
      <c r="Y199" s="110">
        <v>-12.163004155657678</v>
      </c>
    </row>
    <row r="200" spans="1:25" x14ac:dyDescent="0.35">
      <c r="A200" s="51">
        <f t="shared" si="21"/>
        <v>190</v>
      </c>
      <c r="B200" s="9">
        <v>193</v>
      </c>
      <c r="C200" s="13" t="s">
        <v>12</v>
      </c>
      <c r="D200" s="9">
        <v>4</v>
      </c>
      <c r="E200" s="3">
        <v>23.34</v>
      </c>
      <c r="F200" s="3">
        <v>0</v>
      </c>
      <c r="G200" s="16">
        <f t="shared" si="16"/>
        <v>23.34</v>
      </c>
      <c r="H200" s="21">
        <v>23.46</v>
      </c>
      <c r="I200" s="3">
        <v>0.2</v>
      </c>
      <c r="J200" s="16">
        <f t="shared" si="17"/>
        <v>23.26</v>
      </c>
      <c r="K200" s="24">
        <f t="shared" si="18"/>
        <v>-0.51150895140665387</v>
      </c>
      <c r="L200" s="7">
        <f t="shared" si="19"/>
        <v>-0.85251491901108278</v>
      </c>
      <c r="M200" s="25">
        <f t="shared" si="20"/>
        <v>0.34100596760442581</v>
      </c>
      <c r="P200" s="109">
        <v>1</v>
      </c>
      <c r="Q200" s="110">
        <v>-1.837792111663318</v>
      </c>
      <c r="R200" s="111">
        <v>2</v>
      </c>
      <c r="S200" s="110">
        <v>-2.2035842861099013</v>
      </c>
      <c r="T200" s="111">
        <v>3</v>
      </c>
      <c r="U200" s="110">
        <v>-2.1892572877905523</v>
      </c>
      <c r="V200" s="111">
        <v>4</v>
      </c>
      <c r="W200" s="110">
        <v>-0.27016367580358924</v>
      </c>
      <c r="X200" s="111">
        <v>5</v>
      </c>
      <c r="Y200" s="110">
        <v>-3.6653907650564461</v>
      </c>
    </row>
    <row r="201" spans="1:25" x14ac:dyDescent="0.35">
      <c r="A201" s="51">
        <f t="shared" si="21"/>
        <v>191</v>
      </c>
      <c r="B201" s="9">
        <v>194</v>
      </c>
      <c r="C201" s="13" t="s">
        <v>12</v>
      </c>
      <c r="D201" s="9">
        <v>1</v>
      </c>
      <c r="E201" s="3">
        <v>11.59</v>
      </c>
      <c r="F201" s="3">
        <v>0.12</v>
      </c>
      <c r="G201" s="16">
        <f t="shared" si="16"/>
        <v>11.47</v>
      </c>
      <c r="H201" s="21">
        <v>10.91</v>
      </c>
      <c r="I201" s="3">
        <v>0.35</v>
      </c>
      <c r="J201" s="16">
        <f t="shared" si="17"/>
        <v>10.56</v>
      </c>
      <c r="K201" s="24">
        <f t="shared" si="18"/>
        <v>6.2328139321723164</v>
      </c>
      <c r="L201" s="7">
        <f t="shared" si="19"/>
        <v>-2.1081576535288726</v>
      </c>
      <c r="M201" s="25">
        <f t="shared" si="20"/>
        <v>8.3409715857011921</v>
      </c>
      <c r="P201" s="109">
        <v>1</v>
      </c>
      <c r="Q201" s="83">
        <v>4.9890282778819506</v>
      </c>
      <c r="R201" s="83">
        <v>2</v>
      </c>
      <c r="S201" s="83">
        <v>3.9892733017062154</v>
      </c>
      <c r="T201" s="112">
        <v>3</v>
      </c>
      <c r="U201" s="83">
        <v>4.2158725768367287</v>
      </c>
      <c r="V201" s="112">
        <v>4</v>
      </c>
      <c r="W201" s="83">
        <v>5.546558156616781</v>
      </c>
      <c r="X201" s="83">
        <v>5</v>
      </c>
      <c r="Y201" s="83">
        <v>4.8322226255447847</v>
      </c>
    </row>
    <row r="202" spans="1:25" x14ac:dyDescent="0.35">
      <c r="A202" s="51">
        <f t="shared" si="21"/>
        <v>192</v>
      </c>
      <c r="B202" s="9">
        <v>195</v>
      </c>
      <c r="C202" s="13" t="s">
        <v>12</v>
      </c>
      <c r="D202" s="9">
        <v>4</v>
      </c>
      <c r="E202" s="3">
        <v>15.82</v>
      </c>
      <c r="F202" s="3">
        <v>1.27</v>
      </c>
      <c r="G202" s="16">
        <f t="shared" si="16"/>
        <v>14.55</v>
      </c>
      <c r="H202" s="21">
        <v>15.84</v>
      </c>
      <c r="I202" s="3">
        <v>0.94</v>
      </c>
      <c r="J202" s="16">
        <f t="shared" si="17"/>
        <v>14.9</v>
      </c>
      <c r="K202" s="24">
        <f t="shared" si="18"/>
        <v>-0.12626262626262355</v>
      </c>
      <c r="L202" s="7">
        <f t="shared" si="19"/>
        <v>2.0833333333333339</v>
      </c>
      <c r="M202" s="25">
        <f t="shared" si="20"/>
        <v>-2.2095959595959576</v>
      </c>
    </row>
    <row r="203" spans="1:25" x14ac:dyDescent="0.35">
      <c r="A203" s="51">
        <f t="shared" si="21"/>
        <v>193</v>
      </c>
      <c r="B203" s="9">
        <v>196</v>
      </c>
      <c r="C203" s="13" t="s">
        <v>12</v>
      </c>
      <c r="D203" s="9">
        <v>1</v>
      </c>
      <c r="E203" s="3">
        <v>9.83</v>
      </c>
      <c r="F203" s="3">
        <v>0.39</v>
      </c>
      <c r="G203" s="16">
        <f t="shared" si="16"/>
        <v>9.44</v>
      </c>
      <c r="H203" s="21">
        <v>9.66</v>
      </c>
      <c r="I203" s="3">
        <v>0.01</v>
      </c>
      <c r="J203" s="16">
        <f t="shared" si="17"/>
        <v>9.65</v>
      </c>
      <c r="K203" s="24">
        <f t="shared" si="18"/>
        <v>1.7598343685300202</v>
      </c>
      <c r="L203" s="7">
        <f t="shared" si="19"/>
        <v>3.9337474120082816</v>
      </c>
      <c r="M203" s="25">
        <f t="shared" si="20"/>
        <v>-2.1739130434782696</v>
      </c>
    </row>
    <row r="204" spans="1:25" x14ac:dyDescent="0.35">
      <c r="A204" s="51">
        <f t="shared" si="21"/>
        <v>194</v>
      </c>
      <c r="B204" s="9">
        <v>197</v>
      </c>
      <c r="C204" s="13" t="s">
        <v>12</v>
      </c>
      <c r="D204" s="9">
        <v>3</v>
      </c>
      <c r="E204" s="3">
        <v>27.78</v>
      </c>
      <c r="F204" s="3">
        <v>1.1100000000000001</v>
      </c>
      <c r="G204" s="16">
        <f t="shared" ref="G204:G214" si="22">E204-F204</f>
        <v>26.67</v>
      </c>
      <c r="H204" s="21">
        <v>29.47</v>
      </c>
      <c r="I204" s="3">
        <v>0.76</v>
      </c>
      <c r="J204" s="16">
        <f t="shared" ref="J204:J214" si="23">H204-I204</f>
        <v>28.709999999999997</v>
      </c>
      <c r="K204" s="24">
        <f t="shared" ref="K204:K214" si="24">(E204-H204)/H204*100</f>
        <v>-5.7346454021038262</v>
      </c>
      <c r="L204" s="7">
        <f t="shared" ref="L204:L214" si="25">(F204-I204)/H204*100</f>
        <v>1.1876484560570075</v>
      </c>
      <c r="M204" s="25">
        <f t="shared" ref="M204:M214" si="26">(G204-J204)/H204*100</f>
        <v>-6.9222938581608275</v>
      </c>
    </row>
    <row r="205" spans="1:25" x14ac:dyDescent="0.35">
      <c r="A205" s="51">
        <f t="shared" ref="A205:A214" si="27">A204+1</f>
        <v>195</v>
      </c>
      <c r="B205" s="9">
        <v>198</v>
      </c>
      <c r="C205" s="13" t="s">
        <v>12</v>
      </c>
      <c r="D205" s="9">
        <v>1</v>
      </c>
      <c r="E205" s="3">
        <v>11.6</v>
      </c>
      <c r="F205" s="3">
        <v>0</v>
      </c>
      <c r="G205" s="16">
        <f t="shared" si="22"/>
        <v>11.6</v>
      </c>
      <c r="H205" s="21">
        <v>12.62</v>
      </c>
      <c r="I205" s="3">
        <v>7.0000000000000007E-2</v>
      </c>
      <c r="J205" s="16">
        <f t="shared" si="23"/>
        <v>12.549999999999999</v>
      </c>
      <c r="K205" s="24">
        <f t="shared" si="24"/>
        <v>-8.0824088748018976</v>
      </c>
      <c r="L205" s="7">
        <f t="shared" si="25"/>
        <v>-0.55467511885895415</v>
      </c>
      <c r="M205" s="25">
        <f t="shared" si="26"/>
        <v>-7.5277337559429416</v>
      </c>
    </row>
    <row r="206" spans="1:25" x14ac:dyDescent="0.35">
      <c r="A206" s="51">
        <f t="shared" si="27"/>
        <v>196</v>
      </c>
      <c r="B206" s="9">
        <v>199</v>
      </c>
      <c r="C206" s="13" t="s">
        <v>12</v>
      </c>
      <c r="D206" s="9">
        <v>2</v>
      </c>
      <c r="E206" s="3">
        <v>7.77</v>
      </c>
      <c r="F206" s="3">
        <v>0</v>
      </c>
      <c r="G206" s="16">
        <f t="shared" si="22"/>
        <v>7.77</v>
      </c>
      <c r="H206" s="21">
        <v>7.27</v>
      </c>
      <c r="I206" s="3">
        <v>0</v>
      </c>
      <c r="J206" s="16">
        <f t="shared" si="23"/>
        <v>7.27</v>
      </c>
      <c r="K206" s="24">
        <f t="shared" si="24"/>
        <v>6.8775790921595608</v>
      </c>
      <c r="L206" s="7">
        <f t="shared" si="25"/>
        <v>0</v>
      </c>
      <c r="M206" s="25">
        <f t="shared" si="26"/>
        <v>6.8775790921595608</v>
      </c>
    </row>
    <row r="207" spans="1:25" x14ac:dyDescent="0.35">
      <c r="A207" s="51">
        <f t="shared" si="27"/>
        <v>197</v>
      </c>
      <c r="B207" s="9">
        <v>200</v>
      </c>
      <c r="C207" s="13" t="s">
        <v>12</v>
      </c>
      <c r="D207" s="9">
        <v>1</v>
      </c>
      <c r="E207" s="2">
        <v>8.1999999999999993</v>
      </c>
      <c r="F207" s="2">
        <v>0</v>
      </c>
      <c r="G207" s="16">
        <f t="shared" si="22"/>
        <v>8.1999999999999993</v>
      </c>
      <c r="H207" s="9">
        <v>8.01</v>
      </c>
      <c r="I207" s="2">
        <v>0</v>
      </c>
      <c r="J207" s="16">
        <f t="shared" si="23"/>
        <v>8.01</v>
      </c>
      <c r="K207" s="24">
        <f t="shared" si="24"/>
        <v>2.372034956304613</v>
      </c>
      <c r="L207" s="7">
        <f t="shared" si="25"/>
        <v>0</v>
      </c>
      <c r="M207" s="25">
        <f t="shared" si="26"/>
        <v>2.372034956304613</v>
      </c>
    </row>
    <row r="208" spans="1:25" x14ac:dyDescent="0.35">
      <c r="A208" s="51">
        <f t="shared" si="27"/>
        <v>198</v>
      </c>
      <c r="B208" s="9">
        <v>201</v>
      </c>
      <c r="C208" s="13" t="s">
        <v>12</v>
      </c>
      <c r="D208" s="9">
        <v>4</v>
      </c>
      <c r="E208" s="2">
        <v>6.92</v>
      </c>
      <c r="F208" s="2">
        <v>0</v>
      </c>
      <c r="G208" s="16">
        <f t="shared" si="22"/>
        <v>6.92</v>
      </c>
      <c r="H208" s="9">
        <v>6.9</v>
      </c>
      <c r="I208" s="2">
        <v>0</v>
      </c>
      <c r="J208" s="16">
        <f t="shared" si="23"/>
        <v>6.9</v>
      </c>
      <c r="K208" s="24">
        <f t="shared" si="24"/>
        <v>0.28985507246376191</v>
      </c>
      <c r="L208" s="7">
        <f t="shared" si="25"/>
        <v>0</v>
      </c>
      <c r="M208" s="25">
        <f t="shared" si="26"/>
        <v>0.28985507246376191</v>
      </c>
    </row>
    <row r="209" spans="1:13" x14ac:dyDescent="0.35">
      <c r="A209" s="51">
        <f t="shared" si="27"/>
        <v>199</v>
      </c>
      <c r="B209" s="9">
        <v>202</v>
      </c>
      <c r="C209" s="13" t="s">
        <v>12</v>
      </c>
      <c r="D209" s="9">
        <v>5</v>
      </c>
      <c r="E209" s="2">
        <v>6.59</v>
      </c>
      <c r="F209" s="2">
        <v>0.46</v>
      </c>
      <c r="G209" s="16">
        <f t="shared" si="22"/>
        <v>6.13</v>
      </c>
      <c r="H209" s="9">
        <v>7.05</v>
      </c>
      <c r="I209" s="2">
        <v>0.5</v>
      </c>
      <c r="J209" s="16">
        <f t="shared" si="23"/>
        <v>6.55</v>
      </c>
      <c r="K209" s="24">
        <f t="shared" si="24"/>
        <v>-6.5248226950354606</v>
      </c>
      <c r="L209" s="7">
        <f t="shared" si="25"/>
        <v>-0.5673758865248224</v>
      </c>
      <c r="M209" s="25">
        <f t="shared" si="26"/>
        <v>-5.9574468085106371</v>
      </c>
    </row>
    <row r="210" spans="1:13" x14ac:dyDescent="0.35">
      <c r="A210" s="51">
        <f t="shared" si="27"/>
        <v>200</v>
      </c>
      <c r="B210" s="9">
        <v>203</v>
      </c>
      <c r="C210" s="13" t="s">
        <v>12</v>
      </c>
      <c r="D210" s="9">
        <v>3</v>
      </c>
      <c r="E210" s="2">
        <v>9.73</v>
      </c>
      <c r="F210" s="2">
        <v>0</v>
      </c>
      <c r="G210" s="16">
        <f t="shared" si="22"/>
        <v>9.73</v>
      </c>
      <c r="H210" s="9">
        <v>10.65</v>
      </c>
      <c r="I210" s="2">
        <v>0</v>
      </c>
      <c r="J210" s="16">
        <f t="shared" si="23"/>
        <v>10.65</v>
      </c>
      <c r="K210" s="24">
        <f t="shared" si="24"/>
        <v>-8.6384976525821582</v>
      </c>
      <c r="L210" s="7">
        <f t="shared" si="25"/>
        <v>0</v>
      </c>
      <c r="M210" s="25">
        <f t="shared" si="26"/>
        <v>-8.6384976525821582</v>
      </c>
    </row>
    <row r="211" spans="1:13" x14ac:dyDescent="0.35">
      <c r="A211" s="51">
        <f t="shared" si="27"/>
        <v>201</v>
      </c>
      <c r="B211" s="9">
        <v>204</v>
      </c>
      <c r="C211" s="13" t="s">
        <v>12</v>
      </c>
      <c r="D211" s="9">
        <v>5</v>
      </c>
      <c r="E211" s="2">
        <v>8.91</v>
      </c>
      <c r="F211" s="2">
        <v>0.36</v>
      </c>
      <c r="G211" s="16">
        <f t="shared" si="22"/>
        <v>8.5500000000000007</v>
      </c>
      <c r="H211" s="9">
        <v>9.08</v>
      </c>
      <c r="I211" s="2">
        <v>0.82</v>
      </c>
      <c r="J211" s="16">
        <f t="shared" si="23"/>
        <v>8.26</v>
      </c>
      <c r="K211" s="24">
        <f t="shared" si="24"/>
        <v>-1.8722466960352415</v>
      </c>
      <c r="L211" s="7">
        <f t="shared" si="25"/>
        <v>-5.0660792951541849</v>
      </c>
      <c r="M211" s="25">
        <f t="shared" si="26"/>
        <v>3.1938325991189531</v>
      </c>
    </row>
    <row r="212" spans="1:13" x14ac:dyDescent="0.35">
      <c r="A212" s="51">
        <f t="shared" si="27"/>
        <v>202</v>
      </c>
      <c r="B212" s="9">
        <v>205</v>
      </c>
      <c r="C212" s="13" t="s">
        <v>12</v>
      </c>
      <c r="D212" s="9">
        <v>2</v>
      </c>
      <c r="E212" s="2">
        <v>8.7899999999999991</v>
      </c>
      <c r="F212" s="2">
        <v>0</v>
      </c>
      <c r="G212" s="16">
        <f t="shared" si="22"/>
        <v>8.7899999999999991</v>
      </c>
      <c r="H212" s="9">
        <v>8.76</v>
      </c>
      <c r="I212" s="2">
        <v>0.14000000000000001</v>
      </c>
      <c r="J212" s="16">
        <f t="shared" si="23"/>
        <v>8.6199999999999992</v>
      </c>
      <c r="K212" s="24">
        <f t="shared" si="24"/>
        <v>0.34246575342465024</v>
      </c>
      <c r="L212" s="7">
        <f t="shared" si="25"/>
        <v>-1.5981735159817354</v>
      </c>
      <c r="M212" s="25">
        <f t="shared" si="26"/>
        <v>1.9406392694063919</v>
      </c>
    </row>
    <row r="213" spans="1:13" x14ac:dyDescent="0.35">
      <c r="A213" s="51">
        <f t="shared" si="27"/>
        <v>203</v>
      </c>
      <c r="B213" s="9">
        <v>206</v>
      </c>
      <c r="C213" s="13" t="s">
        <v>12</v>
      </c>
      <c r="D213" s="9">
        <v>3</v>
      </c>
      <c r="E213" s="2">
        <v>11.72</v>
      </c>
      <c r="F213" s="2">
        <v>0.23</v>
      </c>
      <c r="G213" s="16">
        <f t="shared" si="22"/>
        <v>11.49</v>
      </c>
      <c r="H213" s="9">
        <v>10.58</v>
      </c>
      <c r="I213" s="2">
        <v>0.28999999999999998</v>
      </c>
      <c r="J213" s="16">
        <f t="shared" si="23"/>
        <v>10.290000000000001</v>
      </c>
      <c r="K213" s="24">
        <f t="shared" si="24"/>
        <v>10.775047258979212</v>
      </c>
      <c r="L213" s="7">
        <f t="shared" si="25"/>
        <v>-0.56710775047258943</v>
      </c>
      <c r="M213" s="25">
        <f t="shared" si="26"/>
        <v>11.342155009451789</v>
      </c>
    </row>
    <row r="214" spans="1:13" ht="16" thickBot="1" x14ac:dyDescent="0.4">
      <c r="A214" s="51">
        <f t="shared" si="27"/>
        <v>204</v>
      </c>
      <c r="B214" s="14">
        <v>207</v>
      </c>
      <c r="C214" s="15" t="s">
        <v>12</v>
      </c>
      <c r="D214" s="14">
        <v>4</v>
      </c>
      <c r="E214" s="19">
        <v>15.44</v>
      </c>
      <c r="F214" s="19">
        <v>0.31</v>
      </c>
      <c r="G214" s="20">
        <f t="shared" si="22"/>
        <v>15.129999999999999</v>
      </c>
      <c r="H214" s="14">
        <v>16.09</v>
      </c>
      <c r="I214" s="19">
        <v>0.28999999999999998</v>
      </c>
      <c r="J214" s="20">
        <f t="shared" si="23"/>
        <v>15.8</v>
      </c>
      <c r="K214" s="26">
        <f t="shared" si="24"/>
        <v>-4.0397762585456825</v>
      </c>
      <c r="L214" s="27">
        <f t="shared" si="25"/>
        <v>0.12430080795525184</v>
      </c>
      <c r="M214" s="28">
        <f t="shared" si="26"/>
        <v>-4.1640770665009432</v>
      </c>
    </row>
  </sheetData>
  <mergeCells count="15">
    <mergeCell ref="B7:D7"/>
    <mergeCell ref="B2:M2"/>
    <mergeCell ref="B3:M3"/>
    <mergeCell ref="B4:D4"/>
    <mergeCell ref="B5:D5"/>
    <mergeCell ref="B6:D6"/>
    <mergeCell ref="P150:Y150"/>
    <mergeCell ref="P198:Y198"/>
    <mergeCell ref="A9:A10"/>
    <mergeCell ref="B8:M8"/>
    <mergeCell ref="B9:B10"/>
    <mergeCell ref="C9:C10"/>
    <mergeCell ref="D9:G9"/>
    <mergeCell ref="H9:J9"/>
    <mergeCell ref="K9:M9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973EC-E20B-4BF5-BC39-55AB8E65F2DB}">
  <dimension ref="A1:M217"/>
  <sheetViews>
    <sheetView workbookViewId="0">
      <selection activeCell="G9" sqref="G9:I9"/>
    </sheetView>
  </sheetViews>
  <sheetFormatPr defaultRowHeight="15.5" x14ac:dyDescent="0.35"/>
  <cols>
    <col min="1" max="2" width="9.6328125" style="1" customWidth="1"/>
    <col min="3" max="3" width="11.90625" style="1" customWidth="1"/>
    <col min="4" max="5" width="12.6328125" style="1" customWidth="1"/>
    <col min="6" max="6" width="12.6328125" style="4" customWidth="1"/>
    <col min="7" max="12" width="12.6328125" style="1" customWidth="1"/>
    <col min="13" max="13" width="9.6328125" style="1" customWidth="1"/>
    <col min="14" max="14" width="12.6328125" style="1" customWidth="1"/>
    <col min="15" max="16384" width="8.7265625" style="1"/>
  </cols>
  <sheetData>
    <row r="1" spans="1:12" ht="16" thickBot="1" x14ac:dyDescent="0.4"/>
    <row r="2" spans="1:12" ht="81" customHeight="1" thickBot="1" x14ac:dyDescent="0.4">
      <c r="A2" s="252" t="s">
        <v>33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40"/>
    </row>
    <row r="3" spans="1:12" ht="23" customHeight="1" thickBot="1" x14ac:dyDescent="0.4">
      <c r="A3" s="260" t="s">
        <v>32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61"/>
    </row>
    <row r="4" spans="1:12" x14ac:dyDescent="0.35">
      <c r="A4" s="237" t="s">
        <v>31</v>
      </c>
      <c r="B4" s="204"/>
      <c r="C4" s="204"/>
      <c r="D4" s="42">
        <f>D5*2</f>
        <v>8.506009506258323</v>
      </c>
      <c r="E4" s="42">
        <f t="shared" ref="E4:L4" si="0">E5*2</f>
        <v>1.1799261705810828</v>
      </c>
      <c r="F4" s="42">
        <f t="shared" si="0"/>
        <v>8.0362933616098839</v>
      </c>
      <c r="G4" s="42">
        <f t="shared" si="0"/>
        <v>8.8927956954328433</v>
      </c>
      <c r="H4" s="42">
        <f t="shared" si="0"/>
        <v>1.4022119721028297</v>
      </c>
      <c r="I4" s="42">
        <f t="shared" si="0"/>
        <v>8.3758169865290828</v>
      </c>
      <c r="J4" s="43">
        <f t="shared" si="0"/>
        <v>13.908585221172608</v>
      </c>
      <c r="K4" s="43">
        <f t="shared" si="0"/>
        <v>6.9065777322110948</v>
      </c>
      <c r="L4" s="44">
        <f t="shared" si="0"/>
        <v>14.461355167711734</v>
      </c>
    </row>
    <row r="5" spans="1:12" x14ac:dyDescent="0.35">
      <c r="A5" s="237" t="s">
        <v>30</v>
      </c>
      <c r="B5" s="204"/>
      <c r="C5" s="204"/>
      <c r="D5" s="42">
        <f>STDEV(D11:D217)</f>
        <v>4.2530047531291615</v>
      </c>
      <c r="E5" s="42">
        <f t="shared" ref="E5:L5" si="1">STDEV(E11:E217)</f>
        <v>0.58996308529054142</v>
      </c>
      <c r="F5" s="42">
        <f t="shared" si="1"/>
        <v>4.018146680804942</v>
      </c>
      <c r="G5" s="42">
        <f t="shared" si="1"/>
        <v>4.4463978477164217</v>
      </c>
      <c r="H5" s="42">
        <f t="shared" si="1"/>
        <v>0.70110598605141483</v>
      </c>
      <c r="I5" s="42">
        <f t="shared" si="1"/>
        <v>4.1879084932645414</v>
      </c>
      <c r="J5" s="42">
        <f t="shared" si="1"/>
        <v>6.9542926105863039</v>
      </c>
      <c r="K5" s="42">
        <f t="shared" si="1"/>
        <v>3.4532888661055474</v>
      </c>
      <c r="L5" s="45">
        <f t="shared" si="1"/>
        <v>7.2306775838558668</v>
      </c>
    </row>
    <row r="6" spans="1:12" x14ac:dyDescent="0.35">
      <c r="A6" s="237" t="s">
        <v>28</v>
      </c>
      <c r="B6" s="204"/>
      <c r="C6" s="204"/>
      <c r="D6" s="3">
        <f>AVERAGE(D11:D217)</f>
        <v>12.083043478260874</v>
      </c>
      <c r="E6" s="3">
        <f t="shared" ref="E6:I6" si="2">AVERAGE(E11:E217)</f>
        <v>0.44806763285024132</v>
      </c>
      <c r="F6" s="3">
        <f t="shared" si="2"/>
        <v>11.63671497584542</v>
      </c>
      <c r="G6" s="3">
        <f t="shared" si="2"/>
        <v>12.324347826086957</v>
      </c>
      <c r="H6" s="3">
        <f t="shared" si="2"/>
        <v>0.68714975845410564</v>
      </c>
      <c r="I6" s="3">
        <f t="shared" si="2"/>
        <v>11.637198067632855</v>
      </c>
      <c r="J6" s="3" t="s">
        <v>29</v>
      </c>
      <c r="K6" s="3" t="s">
        <v>29</v>
      </c>
      <c r="L6" s="46" t="s">
        <v>29</v>
      </c>
    </row>
    <row r="7" spans="1:12" ht="16" thickBot="1" x14ac:dyDescent="0.4">
      <c r="A7" s="238" t="s">
        <v>27</v>
      </c>
      <c r="B7" s="239"/>
      <c r="C7" s="239"/>
      <c r="D7" s="47">
        <f>SUM(D11:D217)</f>
        <v>2501.190000000001</v>
      </c>
      <c r="E7" s="47">
        <f t="shared" ref="E7:I7" si="3">SUM(E11:E217)</f>
        <v>92.749999999999957</v>
      </c>
      <c r="F7" s="47">
        <f t="shared" si="3"/>
        <v>2408.800000000002</v>
      </c>
      <c r="G7" s="47">
        <f t="shared" si="3"/>
        <v>2551.14</v>
      </c>
      <c r="H7" s="47">
        <f t="shared" si="3"/>
        <v>142.23999999999987</v>
      </c>
      <c r="I7" s="47">
        <f t="shared" si="3"/>
        <v>2408.900000000001</v>
      </c>
      <c r="J7" s="48">
        <f>(D7-G7)/G7*100</f>
        <v>-1.9579482113878075</v>
      </c>
      <c r="K7" s="49">
        <f>(E7-H7)/G7*100</f>
        <v>-1.939917056688379</v>
      </c>
      <c r="L7" s="50">
        <f>(F7-I7)/G7*100</f>
        <v>-3.9198162389754996E-3</v>
      </c>
    </row>
    <row r="8" spans="1:12" ht="23.5" customHeight="1" thickBot="1" x14ac:dyDescent="0.4">
      <c r="A8" s="234" t="s">
        <v>26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40"/>
    </row>
    <row r="9" spans="1:12" ht="15.5" customHeight="1" x14ac:dyDescent="0.35">
      <c r="A9" s="247" t="s">
        <v>13</v>
      </c>
      <c r="B9" s="249" t="s">
        <v>14</v>
      </c>
      <c r="C9" s="242" t="s">
        <v>15</v>
      </c>
      <c r="D9" s="243"/>
      <c r="E9" s="243"/>
      <c r="F9" s="244"/>
      <c r="G9" s="242" t="s">
        <v>111</v>
      </c>
      <c r="H9" s="243"/>
      <c r="I9" s="244"/>
      <c r="J9" s="242" t="s">
        <v>19</v>
      </c>
      <c r="K9" s="243"/>
      <c r="L9" s="244"/>
    </row>
    <row r="10" spans="1:12" ht="80.5" customHeight="1" thickBot="1" x14ac:dyDescent="0.4">
      <c r="A10" s="248"/>
      <c r="B10" s="250"/>
      <c r="C10" s="37" t="s">
        <v>1</v>
      </c>
      <c r="D10" s="38" t="s">
        <v>16</v>
      </c>
      <c r="E10" s="38" t="s">
        <v>17</v>
      </c>
      <c r="F10" s="39" t="s">
        <v>18</v>
      </c>
      <c r="G10" s="37" t="s">
        <v>20</v>
      </c>
      <c r="H10" s="38" t="s">
        <v>21</v>
      </c>
      <c r="I10" s="39" t="s">
        <v>22</v>
      </c>
      <c r="J10" s="40" t="s">
        <v>23</v>
      </c>
      <c r="K10" s="41" t="s">
        <v>24</v>
      </c>
      <c r="L10" s="39" t="s">
        <v>25</v>
      </c>
    </row>
    <row r="11" spans="1:12" x14ac:dyDescent="0.35">
      <c r="A11" s="29">
        <v>1</v>
      </c>
      <c r="B11" s="30" t="s">
        <v>2</v>
      </c>
      <c r="C11" s="29">
        <v>2</v>
      </c>
      <c r="D11" s="31">
        <v>13.8</v>
      </c>
      <c r="E11" s="31">
        <v>0.4</v>
      </c>
      <c r="F11" s="32">
        <f>D11-E11</f>
        <v>13.4</v>
      </c>
      <c r="G11" s="33">
        <v>13.9</v>
      </c>
      <c r="H11" s="31">
        <v>1.1000000000000001</v>
      </c>
      <c r="I11" s="32">
        <f>G11-H11</f>
        <v>12.8</v>
      </c>
      <c r="J11" s="34">
        <f>(D11-G11)/G11*100</f>
        <v>-0.71942446043165209</v>
      </c>
      <c r="K11" s="35">
        <f>(E11-H11)/G11*100</f>
        <v>-5.0359712230215834</v>
      </c>
      <c r="L11" s="36">
        <f>(F11-I11)/G11*100</f>
        <v>4.3165467625899252</v>
      </c>
    </row>
    <row r="12" spans="1:12" x14ac:dyDescent="0.35">
      <c r="A12" s="9">
        <v>2</v>
      </c>
      <c r="B12" s="10" t="s">
        <v>2</v>
      </c>
      <c r="C12" s="9">
        <v>2</v>
      </c>
      <c r="D12" s="3">
        <v>6.2</v>
      </c>
      <c r="E12" s="3">
        <v>0</v>
      </c>
      <c r="F12" s="16">
        <f t="shared" ref="F12:F39" si="4">D12-E12</f>
        <v>6.2</v>
      </c>
      <c r="G12" s="21">
        <v>6.4</v>
      </c>
      <c r="H12" s="3">
        <v>0.7</v>
      </c>
      <c r="I12" s="16">
        <f t="shared" ref="I12:I39" si="5">G12-H12</f>
        <v>5.7</v>
      </c>
      <c r="J12" s="24">
        <f t="shared" ref="J12:J39" si="6">(D12-G12)/G12*100</f>
        <v>-3.1250000000000027</v>
      </c>
      <c r="K12" s="7">
        <f t="shared" ref="K12:K39" si="7">(E12-H12)/G12*100</f>
        <v>-10.937499999999998</v>
      </c>
      <c r="L12" s="25">
        <f t="shared" ref="L12:L39" si="8">(F12-I12)/G12*100</f>
        <v>7.8125</v>
      </c>
    </row>
    <row r="13" spans="1:12" x14ac:dyDescent="0.35">
      <c r="A13" s="9">
        <v>3</v>
      </c>
      <c r="B13" s="10" t="s">
        <v>2</v>
      </c>
      <c r="C13" s="9">
        <v>2</v>
      </c>
      <c r="D13" s="3">
        <v>14.5</v>
      </c>
      <c r="E13" s="3">
        <v>0.1</v>
      </c>
      <c r="F13" s="16">
        <f t="shared" si="4"/>
        <v>14.4</v>
      </c>
      <c r="G13" s="21">
        <v>15.3</v>
      </c>
      <c r="H13" s="3">
        <v>0.6</v>
      </c>
      <c r="I13" s="16">
        <f t="shared" si="5"/>
        <v>14.700000000000001</v>
      </c>
      <c r="J13" s="24">
        <f t="shared" si="6"/>
        <v>-5.228758169934645</v>
      </c>
      <c r="K13" s="7">
        <f t="shared" si="7"/>
        <v>-3.2679738562091507</v>
      </c>
      <c r="L13" s="25">
        <f t="shared" si="8"/>
        <v>-1.9607843137254948</v>
      </c>
    </row>
    <row r="14" spans="1:12" x14ac:dyDescent="0.35">
      <c r="A14" s="9">
        <v>4</v>
      </c>
      <c r="B14" s="10" t="s">
        <v>2</v>
      </c>
      <c r="C14" s="9">
        <v>3</v>
      </c>
      <c r="D14" s="3">
        <v>8.3000000000000007</v>
      </c>
      <c r="E14" s="3">
        <v>0</v>
      </c>
      <c r="F14" s="16">
        <f t="shared" si="4"/>
        <v>8.3000000000000007</v>
      </c>
      <c r="G14" s="21">
        <v>8.5</v>
      </c>
      <c r="H14" s="3">
        <v>0.3</v>
      </c>
      <c r="I14" s="16">
        <f t="shared" si="5"/>
        <v>8.1999999999999993</v>
      </c>
      <c r="J14" s="24">
        <f t="shared" si="6"/>
        <v>-2.3529411764705799</v>
      </c>
      <c r="K14" s="7">
        <f t="shared" si="7"/>
        <v>-3.5294117647058822</v>
      </c>
      <c r="L14" s="25">
        <f t="shared" si="8"/>
        <v>1.1764705882353108</v>
      </c>
    </row>
    <row r="15" spans="1:12" x14ac:dyDescent="0.35">
      <c r="A15" s="9">
        <v>5</v>
      </c>
      <c r="B15" s="10" t="s">
        <v>2</v>
      </c>
      <c r="C15" s="9">
        <v>3</v>
      </c>
      <c r="D15" s="3">
        <v>10</v>
      </c>
      <c r="E15" s="3">
        <v>0</v>
      </c>
      <c r="F15" s="16">
        <f t="shared" si="4"/>
        <v>10</v>
      </c>
      <c r="G15" s="21">
        <v>8.6</v>
      </c>
      <c r="H15" s="3">
        <v>0.2</v>
      </c>
      <c r="I15" s="16">
        <f t="shared" si="5"/>
        <v>8.4</v>
      </c>
      <c r="J15" s="24">
        <f t="shared" si="6"/>
        <v>16.279069767441865</v>
      </c>
      <c r="K15" s="7">
        <f t="shared" si="7"/>
        <v>-2.3255813953488373</v>
      </c>
      <c r="L15" s="25">
        <f t="shared" si="8"/>
        <v>18.604651162790695</v>
      </c>
    </row>
    <row r="16" spans="1:12" x14ac:dyDescent="0.35">
      <c r="A16" s="9">
        <v>6</v>
      </c>
      <c r="B16" s="10" t="s">
        <v>2</v>
      </c>
      <c r="C16" s="9">
        <v>4</v>
      </c>
      <c r="D16" s="3">
        <v>8.1999999999999993</v>
      </c>
      <c r="E16" s="3">
        <v>0</v>
      </c>
      <c r="F16" s="16">
        <f t="shared" si="4"/>
        <v>8.1999999999999993</v>
      </c>
      <c r="G16" s="21">
        <v>7.9</v>
      </c>
      <c r="H16" s="3">
        <v>0</v>
      </c>
      <c r="I16" s="16">
        <f t="shared" si="5"/>
        <v>7.9</v>
      </c>
      <c r="J16" s="24">
        <f t="shared" si="6"/>
        <v>3.7974683544303658</v>
      </c>
      <c r="K16" s="7">
        <f t="shared" si="7"/>
        <v>0</v>
      </c>
      <c r="L16" s="25">
        <f t="shared" si="8"/>
        <v>3.7974683544303658</v>
      </c>
    </row>
    <row r="17" spans="1:12" x14ac:dyDescent="0.35">
      <c r="A17" s="9">
        <v>7</v>
      </c>
      <c r="B17" s="10" t="s">
        <v>2</v>
      </c>
      <c r="C17" s="9">
        <v>4</v>
      </c>
      <c r="D17" s="3">
        <v>14.2</v>
      </c>
      <c r="E17" s="3">
        <v>0.4</v>
      </c>
      <c r="F17" s="16">
        <f t="shared" si="4"/>
        <v>13.799999999999999</v>
      </c>
      <c r="G17" s="21">
        <v>16.2</v>
      </c>
      <c r="H17" s="3">
        <v>1.5</v>
      </c>
      <c r="I17" s="16">
        <f t="shared" si="5"/>
        <v>14.7</v>
      </c>
      <c r="J17" s="24">
        <f t="shared" si="6"/>
        <v>-12.345679012345681</v>
      </c>
      <c r="K17" s="7">
        <f t="shared" si="7"/>
        <v>-6.7901234567901243</v>
      </c>
      <c r="L17" s="25">
        <f t="shared" si="8"/>
        <v>-5.555555555555558</v>
      </c>
    </row>
    <row r="18" spans="1:12" x14ac:dyDescent="0.35">
      <c r="A18" s="9">
        <v>8</v>
      </c>
      <c r="B18" s="10" t="s">
        <v>2</v>
      </c>
      <c r="C18" s="9">
        <v>3</v>
      </c>
      <c r="D18" s="3">
        <v>15.6</v>
      </c>
      <c r="E18" s="3">
        <v>0.01</v>
      </c>
      <c r="F18" s="16">
        <f t="shared" si="4"/>
        <v>15.59</v>
      </c>
      <c r="G18" s="21">
        <v>15.5</v>
      </c>
      <c r="H18" s="3">
        <v>0.3</v>
      </c>
      <c r="I18" s="16">
        <f t="shared" si="5"/>
        <v>15.2</v>
      </c>
      <c r="J18" s="24">
        <f t="shared" si="6"/>
        <v>0.64516129032257841</v>
      </c>
      <c r="K18" s="7">
        <f t="shared" si="7"/>
        <v>-1.8709677419354835</v>
      </c>
      <c r="L18" s="25">
        <f t="shared" si="8"/>
        <v>2.5161290322580681</v>
      </c>
    </row>
    <row r="19" spans="1:12" x14ac:dyDescent="0.35">
      <c r="A19" s="9">
        <v>9</v>
      </c>
      <c r="B19" s="10" t="s">
        <v>3</v>
      </c>
      <c r="C19" s="9">
        <v>1</v>
      </c>
      <c r="D19" s="3">
        <v>13.6</v>
      </c>
      <c r="E19" s="3">
        <v>0.1</v>
      </c>
      <c r="F19" s="16">
        <f t="shared" si="4"/>
        <v>13.5</v>
      </c>
      <c r="G19" s="21">
        <v>13.9</v>
      </c>
      <c r="H19" s="3">
        <v>1</v>
      </c>
      <c r="I19" s="16">
        <f t="shared" si="5"/>
        <v>12.9</v>
      </c>
      <c r="J19" s="24">
        <f t="shared" si="6"/>
        <v>-2.1582733812949688</v>
      </c>
      <c r="K19" s="7">
        <f t="shared" si="7"/>
        <v>-6.4748201438848918</v>
      </c>
      <c r="L19" s="25">
        <f t="shared" si="8"/>
        <v>4.3165467625899252</v>
      </c>
    </row>
    <row r="20" spans="1:12" x14ac:dyDescent="0.35">
      <c r="A20" s="9">
        <v>10</v>
      </c>
      <c r="B20" s="10" t="s">
        <v>3</v>
      </c>
      <c r="C20" s="9">
        <v>1</v>
      </c>
      <c r="D20" s="3">
        <v>6.2</v>
      </c>
      <c r="E20" s="3">
        <v>0.1</v>
      </c>
      <c r="F20" s="16">
        <f t="shared" si="4"/>
        <v>6.1000000000000005</v>
      </c>
      <c r="G20" s="21">
        <v>5.9</v>
      </c>
      <c r="H20" s="3">
        <v>0.1</v>
      </c>
      <c r="I20" s="16">
        <f t="shared" si="5"/>
        <v>5.8000000000000007</v>
      </c>
      <c r="J20" s="24">
        <f t="shared" si="6"/>
        <v>5.0847457627118615</v>
      </c>
      <c r="K20" s="7">
        <f t="shared" si="7"/>
        <v>0</v>
      </c>
      <c r="L20" s="25">
        <f t="shared" si="8"/>
        <v>5.0847457627118615</v>
      </c>
    </row>
    <row r="21" spans="1:12" x14ac:dyDescent="0.35">
      <c r="A21" s="9">
        <v>11</v>
      </c>
      <c r="B21" s="10" t="s">
        <v>3</v>
      </c>
      <c r="C21" s="9">
        <v>5</v>
      </c>
      <c r="D21" s="3">
        <v>4.5999999999999996</v>
      </c>
      <c r="E21" s="3">
        <v>0</v>
      </c>
      <c r="F21" s="16">
        <f t="shared" si="4"/>
        <v>4.5999999999999996</v>
      </c>
      <c r="G21" s="21">
        <v>5.6</v>
      </c>
      <c r="H21" s="3">
        <v>0.2</v>
      </c>
      <c r="I21" s="16">
        <f t="shared" si="5"/>
        <v>5.3999999999999995</v>
      </c>
      <c r="J21" s="24">
        <f t="shared" si="6"/>
        <v>-17.857142857142858</v>
      </c>
      <c r="K21" s="7">
        <f t="shared" si="7"/>
        <v>-3.5714285714285721</v>
      </c>
      <c r="L21" s="25">
        <f t="shared" si="8"/>
        <v>-14.285714285714283</v>
      </c>
    </row>
    <row r="22" spans="1:12" x14ac:dyDescent="0.35">
      <c r="A22" s="9">
        <v>12</v>
      </c>
      <c r="B22" s="10" t="s">
        <v>3</v>
      </c>
      <c r="C22" s="9">
        <v>2</v>
      </c>
      <c r="D22" s="3">
        <v>6.1</v>
      </c>
      <c r="E22" s="3">
        <v>0</v>
      </c>
      <c r="F22" s="16">
        <f t="shared" si="4"/>
        <v>6.1</v>
      </c>
      <c r="G22" s="21">
        <v>5.8</v>
      </c>
      <c r="H22" s="3">
        <v>0</v>
      </c>
      <c r="I22" s="16">
        <f t="shared" si="5"/>
        <v>5.8</v>
      </c>
      <c r="J22" s="24">
        <f t="shared" si="6"/>
        <v>5.1724137931034457</v>
      </c>
      <c r="K22" s="7">
        <f t="shared" si="7"/>
        <v>0</v>
      </c>
      <c r="L22" s="25">
        <f t="shared" si="8"/>
        <v>5.1724137931034457</v>
      </c>
    </row>
    <row r="23" spans="1:12" x14ac:dyDescent="0.35">
      <c r="A23" s="9">
        <v>13</v>
      </c>
      <c r="B23" s="10" t="s">
        <v>3</v>
      </c>
      <c r="C23" s="9">
        <v>2</v>
      </c>
      <c r="D23" s="3">
        <v>15.9</v>
      </c>
      <c r="E23" s="3">
        <v>0</v>
      </c>
      <c r="F23" s="16">
        <f t="shared" si="4"/>
        <v>15.9</v>
      </c>
      <c r="G23" s="21">
        <v>15.3</v>
      </c>
      <c r="H23" s="3">
        <v>1.2</v>
      </c>
      <c r="I23" s="16">
        <f t="shared" si="5"/>
        <v>14.100000000000001</v>
      </c>
      <c r="J23" s="24">
        <f t="shared" si="6"/>
        <v>3.9215686274509776</v>
      </c>
      <c r="K23" s="7">
        <f t="shared" si="7"/>
        <v>-7.8431372549019605</v>
      </c>
      <c r="L23" s="25">
        <f t="shared" si="8"/>
        <v>11.764705882352935</v>
      </c>
    </row>
    <row r="24" spans="1:12" x14ac:dyDescent="0.35">
      <c r="A24" s="9">
        <v>14</v>
      </c>
      <c r="B24" s="10" t="s">
        <v>3</v>
      </c>
      <c r="C24" s="9">
        <v>5</v>
      </c>
      <c r="D24" s="3">
        <v>14.8</v>
      </c>
      <c r="E24" s="3">
        <v>0.3</v>
      </c>
      <c r="F24" s="16">
        <f t="shared" si="4"/>
        <v>14.5</v>
      </c>
      <c r="G24" s="21">
        <v>15</v>
      </c>
      <c r="H24" s="3">
        <v>1.8</v>
      </c>
      <c r="I24" s="16">
        <f t="shared" si="5"/>
        <v>13.2</v>
      </c>
      <c r="J24" s="24">
        <f t="shared" si="6"/>
        <v>-1.3333333333333286</v>
      </c>
      <c r="K24" s="7">
        <f t="shared" si="7"/>
        <v>-10</v>
      </c>
      <c r="L24" s="25">
        <f t="shared" si="8"/>
        <v>8.6666666666666714</v>
      </c>
    </row>
    <row r="25" spans="1:12" x14ac:dyDescent="0.35">
      <c r="A25" s="9">
        <v>15</v>
      </c>
      <c r="B25" s="10" t="s">
        <v>3</v>
      </c>
      <c r="C25" s="9">
        <v>3</v>
      </c>
      <c r="D25" s="3">
        <v>5.6</v>
      </c>
      <c r="E25" s="3">
        <v>0</v>
      </c>
      <c r="F25" s="16">
        <f t="shared" si="4"/>
        <v>5.6</v>
      </c>
      <c r="G25" s="21">
        <v>4.4000000000000004</v>
      </c>
      <c r="H25" s="3">
        <v>0.2</v>
      </c>
      <c r="I25" s="16">
        <f t="shared" si="5"/>
        <v>4.2</v>
      </c>
      <c r="J25" s="24">
        <f t="shared" si="6"/>
        <v>27.272727272727256</v>
      </c>
      <c r="K25" s="7">
        <f t="shared" si="7"/>
        <v>-4.5454545454545459</v>
      </c>
      <c r="L25" s="25">
        <f t="shared" si="8"/>
        <v>31.818181818181802</v>
      </c>
    </row>
    <row r="26" spans="1:12" x14ac:dyDescent="0.35">
      <c r="A26" s="9">
        <v>16</v>
      </c>
      <c r="B26" s="10" t="s">
        <v>3</v>
      </c>
      <c r="C26" s="9">
        <v>3</v>
      </c>
      <c r="D26" s="3">
        <v>16.3</v>
      </c>
      <c r="E26" s="3">
        <v>0</v>
      </c>
      <c r="F26" s="16">
        <f t="shared" si="4"/>
        <v>16.3</v>
      </c>
      <c r="G26" s="21">
        <v>17</v>
      </c>
      <c r="H26" s="3">
        <v>1</v>
      </c>
      <c r="I26" s="16">
        <f t="shared" si="5"/>
        <v>16</v>
      </c>
      <c r="J26" s="24">
        <f t="shared" si="6"/>
        <v>-4.1176470588235254</v>
      </c>
      <c r="K26" s="7">
        <f t="shared" si="7"/>
        <v>-5.8823529411764701</v>
      </c>
      <c r="L26" s="25">
        <f t="shared" si="8"/>
        <v>1.7647058823529453</v>
      </c>
    </row>
    <row r="27" spans="1:12" x14ac:dyDescent="0.35">
      <c r="A27" s="9">
        <v>17</v>
      </c>
      <c r="B27" s="10" t="s">
        <v>3</v>
      </c>
      <c r="C27" s="9">
        <v>3</v>
      </c>
      <c r="D27" s="3">
        <v>9.67</v>
      </c>
      <c r="E27" s="3">
        <v>1.45</v>
      </c>
      <c r="F27" s="16">
        <f t="shared" si="4"/>
        <v>8.2200000000000006</v>
      </c>
      <c r="G27" s="21">
        <v>9.49</v>
      </c>
      <c r="H27" s="3">
        <v>1.82</v>
      </c>
      <c r="I27" s="16">
        <f t="shared" si="5"/>
        <v>7.67</v>
      </c>
      <c r="J27" s="24">
        <f t="shared" si="6"/>
        <v>1.8967334035827157</v>
      </c>
      <c r="K27" s="7">
        <f t="shared" si="7"/>
        <v>-3.8988408851422558</v>
      </c>
      <c r="L27" s="25">
        <f t="shared" si="8"/>
        <v>5.795574288724981</v>
      </c>
    </row>
    <row r="28" spans="1:12" x14ac:dyDescent="0.35">
      <c r="A28" s="9">
        <v>18</v>
      </c>
      <c r="B28" s="10" t="s">
        <v>3</v>
      </c>
      <c r="C28" s="9">
        <v>3</v>
      </c>
      <c r="D28" s="3">
        <v>7.5</v>
      </c>
      <c r="E28" s="3">
        <v>0.1</v>
      </c>
      <c r="F28" s="16">
        <f t="shared" si="4"/>
        <v>7.4</v>
      </c>
      <c r="G28" s="21">
        <v>7.7</v>
      </c>
      <c r="H28" s="3">
        <v>1.1000000000000001</v>
      </c>
      <c r="I28" s="16">
        <f t="shared" si="5"/>
        <v>6.6</v>
      </c>
      <c r="J28" s="24">
        <f t="shared" si="6"/>
        <v>-2.5974025974025996</v>
      </c>
      <c r="K28" s="7">
        <f t="shared" si="7"/>
        <v>-12.987012987012985</v>
      </c>
      <c r="L28" s="25">
        <f t="shared" si="8"/>
        <v>10.389610389610398</v>
      </c>
    </row>
    <row r="29" spans="1:12" x14ac:dyDescent="0.35">
      <c r="A29" s="9">
        <v>19</v>
      </c>
      <c r="B29" s="10" t="s">
        <v>3</v>
      </c>
      <c r="C29" s="9">
        <v>3</v>
      </c>
      <c r="D29" s="3">
        <v>13.7</v>
      </c>
      <c r="E29" s="3">
        <v>0</v>
      </c>
      <c r="F29" s="16">
        <f t="shared" si="4"/>
        <v>13.7</v>
      </c>
      <c r="G29" s="21">
        <v>14.8</v>
      </c>
      <c r="H29" s="3">
        <v>0.9</v>
      </c>
      <c r="I29" s="16">
        <f t="shared" si="5"/>
        <v>13.9</v>
      </c>
      <c r="J29" s="24">
        <f t="shared" si="6"/>
        <v>-7.4324324324324413</v>
      </c>
      <c r="K29" s="7">
        <f t="shared" si="7"/>
        <v>-6.0810810810810807</v>
      </c>
      <c r="L29" s="25">
        <f t="shared" si="8"/>
        <v>-1.3513513513513586</v>
      </c>
    </row>
    <row r="30" spans="1:12" x14ac:dyDescent="0.35">
      <c r="A30" s="9">
        <v>20</v>
      </c>
      <c r="B30" s="10" t="s">
        <v>3</v>
      </c>
      <c r="C30" s="9">
        <v>2</v>
      </c>
      <c r="D30" s="3">
        <v>16.100000000000001</v>
      </c>
      <c r="E30" s="3">
        <v>1.3</v>
      </c>
      <c r="F30" s="16">
        <f t="shared" si="4"/>
        <v>14.8</v>
      </c>
      <c r="G30" s="21">
        <v>17.3</v>
      </c>
      <c r="H30" s="3">
        <v>1.8</v>
      </c>
      <c r="I30" s="16">
        <f t="shared" si="5"/>
        <v>15.5</v>
      </c>
      <c r="J30" s="24">
        <f t="shared" si="6"/>
        <v>-6.936416184971093</v>
      </c>
      <c r="K30" s="7">
        <f t="shared" si="7"/>
        <v>-2.8901734104046244</v>
      </c>
      <c r="L30" s="25">
        <f t="shared" si="8"/>
        <v>-4.04624277456647</v>
      </c>
    </row>
    <row r="31" spans="1:12" x14ac:dyDescent="0.35">
      <c r="A31" s="9">
        <v>21</v>
      </c>
      <c r="B31" s="10" t="s">
        <v>3</v>
      </c>
      <c r="C31" s="9">
        <v>3</v>
      </c>
      <c r="D31" s="3">
        <v>6</v>
      </c>
      <c r="E31" s="3">
        <v>0</v>
      </c>
      <c r="F31" s="16">
        <f t="shared" si="4"/>
        <v>6</v>
      </c>
      <c r="G31" s="21">
        <v>6.9</v>
      </c>
      <c r="H31" s="3">
        <v>0.4</v>
      </c>
      <c r="I31" s="16">
        <f t="shared" si="5"/>
        <v>6.5</v>
      </c>
      <c r="J31" s="24">
        <f t="shared" si="6"/>
        <v>-13.04347826086957</v>
      </c>
      <c r="K31" s="7">
        <f t="shared" si="7"/>
        <v>-5.7971014492753623</v>
      </c>
      <c r="L31" s="25">
        <f t="shared" si="8"/>
        <v>-7.2463768115942031</v>
      </c>
    </row>
    <row r="32" spans="1:12" x14ac:dyDescent="0.35">
      <c r="A32" s="9">
        <v>22</v>
      </c>
      <c r="B32" s="10" t="s">
        <v>3</v>
      </c>
      <c r="C32" s="9">
        <v>5</v>
      </c>
      <c r="D32" s="3">
        <v>13.9</v>
      </c>
      <c r="E32" s="3">
        <v>1.2</v>
      </c>
      <c r="F32" s="16">
        <f t="shared" si="4"/>
        <v>12.700000000000001</v>
      </c>
      <c r="G32" s="21">
        <v>12.2</v>
      </c>
      <c r="H32" s="3">
        <v>2</v>
      </c>
      <c r="I32" s="16">
        <f t="shared" si="5"/>
        <v>10.199999999999999</v>
      </c>
      <c r="J32" s="24">
        <f t="shared" si="6"/>
        <v>13.934426229508206</v>
      </c>
      <c r="K32" s="7">
        <f t="shared" si="7"/>
        <v>-6.557377049180328</v>
      </c>
      <c r="L32" s="25">
        <f t="shared" si="8"/>
        <v>20.49180327868854</v>
      </c>
    </row>
    <row r="33" spans="1:13" x14ac:dyDescent="0.35">
      <c r="A33" s="9">
        <v>23</v>
      </c>
      <c r="B33" s="10" t="s">
        <v>3</v>
      </c>
      <c r="C33" s="9">
        <v>3</v>
      </c>
      <c r="D33" s="3">
        <v>13.2</v>
      </c>
      <c r="E33" s="3">
        <v>0.1</v>
      </c>
      <c r="F33" s="16">
        <f t="shared" si="4"/>
        <v>13.1</v>
      </c>
      <c r="G33" s="21">
        <v>13.7</v>
      </c>
      <c r="H33" s="3">
        <v>0.2</v>
      </c>
      <c r="I33" s="16">
        <f t="shared" si="5"/>
        <v>13.5</v>
      </c>
      <c r="J33" s="24">
        <f t="shared" si="6"/>
        <v>-3.6496350364963508</v>
      </c>
      <c r="K33" s="7">
        <f t="shared" si="7"/>
        <v>-0.72992700729927018</v>
      </c>
      <c r="L33" s="25">
        <f t="shared" si="8"/>
        <v>-2.9197080291970829</v>
      </c>
    </row>
    <row r="34" spans="1:13" x14ac:dyDescent="0.35">
      <c r="A34" s="9">
        <v>24</v>
      </c>
      <c r="B34" s="10" t="s">
        <v>3</v>
      </c>
      <c r="C34" s="9">
        <v>3</v>
      </c>
      <c r="D34" s="3">
        <v>8.4</v>
      </c>
      <c r="E34" s="3">
        <v>0.1</v>
      </c>
      <c r="F34" s="16">
        <f t="shared" si="4"/>
        <v>8.3000000000000007</v>
      </c>
      <c r="G34" s="21">
        <v>8.3000000000000007</v>
      </c>
      <c r="H34" s="3">
        <v>0.7</v>
      </c>
      <c r="I34" s="16">
        <f t="shared" si="5"/>
        <v>7.6000000000000005</v>
      </c>
      <c r="J34" s="24">
        <f t="shared" si="6"/>
        <v>1.2048192771084292</v>
      </c>
      <c r="K34" s="7">
        <f t="shared" si="7"/>
        <v>-7.2289156626506017</v>
      </c>
      <c r="L34" s="25">
        <f t="shared" si="8"/>
        <v>8.4337349397590362</v>
      </c>
    </row>
    <row r="35" spans="1:13" x14ac:dyDescent="0.35">
      <c r="A35" s="9">
        <v>25</v>
      </c>
      <c r="B35" s="10" t="s">
        <v>3</v>
      </c>
      <c r="C35" s="9">
        <v>4</v>
      </c>
      <c r="D35" s="3">
        <v>13</v>
      </c>
      <c r="E35" s="3">
        <v>1.2</v>
      </c>
      <c r="F35" s="16">
        <f t="shared" si="4"/>
        <v>11.8</v>
      </c>
      <c r="G35" s="21">
        <v>16.3</v>
      </c>
      <c r="H35" s="3">
        <v>0.9</v>
      </c>
      <c r="I35" s="16">
        <f t="shared" si="5"/>
        <v>15.4</v>
      </c>
      <c r="J35" s="24">
        <f t="shared" si="6"/>
        <v>-20.245398773006137</v>
      </c>
      <c r="K35" s="7">
        <f t="shared" si="7"/>
        <v>1.8404907975460116</v>
      </c>
      <c r="L35" s="25">
        <f t="shared" si="8"/>
        <v>-22.085889570552144</v>
      </c>
    </row>
    <row r="36" spans="1:13" x14ac:dyDescent="0.35">
      <c r="A36" s="9">
        <v>26</v>
      </c>
      <c r="B36" s="10" t="s">
        <v>3</v>
      </c>
      <c r="C36" s="9">
        <v>4</v>
      </c>
      <c r="D36" s="3">
        <v>7.4</v>
      </c>
      <c r="E36" s="3">
        <v>0.1</v>
      </c>
      <c r="F36" s="16">
        <f t="shared" si="4"/>
        <v>7.3000000000000007</v>
      </c>
      <c r="G36" s="21">
        <v>7.2</v>
      </c>
      <c r="H36" s="3">
        <v>0.6</v>
      </c>
      <c r="I36" s="16">
        <f t="shared" si="5"/>
        <v>6.6000000000000005</v>
      </c>
      <c r="J36" s="24">
        <f t="shared" si="6"/>
        <v>2.7777777777777799</v>
      </c>
      <c r="K36" s="7">
        <f t="shared" si="7"/>
        <v>-6.9444444444444446</v>
      </c>
      <c r="L36" s="25">
        <f t="shared" si="8"/>
        <v>9.7222222222222232</v>
      </c>
    </row>
    <row r="37" spans="1:13" x14ac:dyDescent="0.35">
      <c r="A37" s="9">
        <v>27</v>
      </c>
      <c r="B37" s="10" t="s">
        <v>3</v>
      </c>
      <c r="C37" s="9">
        <v>1</v>
      </c>
      <c r="D37" s="3">
        <v>8.6999999999999993</v>
      </c>
      <c r="E37" s="3">
        <v>0</v>
      </c>
      <c r="F37" s="16">
        <f t="shared" si="4"/>
        <v>8.6999999999999993</v>
      </c>
      <c r="G37" s="21">
        <v>9.1999999999999993</v>
      </c>
      <c r="H37" s="3">
        <v>0</v>
      </c>
      <c r="I37" s="16">
        <f t="shared" si="5"/>
        <v>9.1999999999999993</v>
      </c>
      <c r="J37" s="24">
        <f t="shared" si="6"/>
        <v>-5.4347826086956523</v>
      </c>
      <c r="K37" s="7">
        <f t="shared" si="7"/>
        <v>0</v>
      </c>
      <c r="L37" s="25">
        <f t="shared" si="8"/>
        <v>-5.4347826086956523</v>
      </c>
    </row>
    <row r="38" spans="1:13" x14ac:dyDescent="0.35">
      <c r="A38" s="9">
        <v>28</v>
      </c>
      <c r="B38" s="10" t="s">
        <v>3</v>
      </c>
      <c r="C38" s="9">
        <v>1</v>
      </c>
      <c r="D38" s="3">
        <v>16.100000000000001</v>
      </c>
      <c r="E38" s="3">
        <v>0.2</v>
      </c>
      <c r="F38" s="16">
        <f t="shared" si="4"/>
        <v>15.900000000000002</v>
      </c>
      <c r="G38" s="21">
        <v>14.4</v>
      </c>
      <c r="H38" s="3">
        <v>0.6</v>
      </c>
      <c r="I38" s="16">
        <f t="shared" si="5"/>
        <v>13.8</v>
      </c>
      <c r="J38" s="24">
        <f t="shared" si="6"/>
        <v>11.805555555555562</v>
      </c>
      <c r="K38" s="7">
        <f t="shared" si="7"/>
        <v>-2.7777777777777777</v>
      </c>
      <c r="L38" s="25">
        <f t="shared" si="8"/>
        <v>14.583333333333343</v>
      </c>
    </row>
    <row r="39" spans="1:13" x14ac:dyDescent="0.35">
      <c r="A39" s="9">
        <v>29</v>
      </c>
      <c r="B39" s="10" t="s">
        <v>3</v>
      </c>
      <c r="C39" s="9">
        <v>1</v>
      </c>
      <c r="D39" s="3">
        <v>9.1999999999999993</v>
      </c>
      <c r="E39" s="3">
        <v>0.2</v>
      </c>
      <c r="F39" s="16">
        <f t="shared" si="4"/>
        <v>9</v>
      </c>
      <c r="G39" s="21">
        <v>9.5</v>
      </c>
      <c r="H39" s="3">
        <v>0.3</v>
      </c>
      <c r="I39" s="16">
        <f t="shared" si="5"/>
        <v>9.1999999999999993</v>
      </c>
      <c r="J39" s="24">
        <f t="shared" si="6"/>
        <v>-3.1578947368421129</v>
      </c>
      <c r="K39" s="7">
        <f t="shared" si="7"/>
        <v>-1.0526315789473681</v>
      </c>
      <c r="L39" s="25">
        <f t="shared" si="8"/>
        <v>-2.1052631578947296</v>
      </c>
    </row>
    <row r="40" spans="1:13" x14ac:dyDescent="0.35">
      <c r="A40" s="9">
        <v>30</v>
      </c>
      <c r="B40" s="10" t="s">
        <v>3</v>
      </c>
      <c r="C40" s="9">
        <v>3</v>
      </c>
      <c r="D40" s="3">
        <v>8.3000000000000007</v>
      </c>
      <c r="E40" s="3">
        <v>0.2</v>
      </c>
      <c r="F40" s="16">
        <f t="shared" ref="F40:F103" si="9">D40-E40</f>
        <v>8.1000000000000014</v>
      </c>
      <c r="G40" s="21">
        <v>9.5</v>
      </c>
      <c r="H40" s="3">
        <v>0.5</v>
      </c>
      <c r="I40" s="16">
        <f t="shared" ref="I40:I103" si="10">G40-H40</f>
        <v>9</v>
      </c>
      <c r="J40" s="24">
        <f t="shared" ref="J40:J103" si="11">(D40-G40)/G40*100</f>
        <v>-12.631578947368412</v>
      </c>
      <c r="K40" s="7">
        <f t="shared" ref="K40:K103" si="12">(E40-H40)/G40*100</f>
        <v>-3.1578947368421053</v>
      </c>
      <c r="L40" s="25">
        <f t="shared" ref="L40:L103" si="13">(F40-I40)/G40*100</f>
        <v>-9.4736842105263008</v>
      </c>
    </row>
    <row r="41" spans="1:13" x14ac:dyDescent="0.35">
      <c r="A41" s="9">
        <v>31</v>
      </c>
      <c r="B41" s="10" t="s">
        <v>3</v>
      </c>
      <c r="C41" s="9">
        <v>2</v>
      </c>
      <c r="D41" s="3">
        <v>9</v>
      </c>
      <c r="E41" s="3">
        <v>0.3</v>
      </c>
      <c r="F41" s="16">
        <f t="shared" si="9"/>
        <v>8.6999999999999993</v>
      </c>
      <c r="G41" s="21">
        <v>8.6</v>
      </c>
      <c r="H41" s="3">
        <v>0.2</v>
      </c>
      <c r="I41" s="16">
        <f t="shared" si="10"/>
        <v>8.4</v>
      </c>
      <c r="J41" s="24">
        <f t="shared" si="11"/>
        <v>4.6511627906976782</v>
      </c>
      <c r="K41" s="7">
        <f t="shared" si="12"/>
        <v>1.1627906976744184</v>
      </c>
      <c r="L41" s="25">
        <f t="shared" si="13"/>
        <v>3.4883720930232434</v>
      </c>
    </row>
    <row r="42" spans="1:13" s="6" customFormat="1" x14ac:dyDescent="0.35">
      <c r="A42" s="11">
        <v>32</v>
      </c>
      <c r="B42" s="12" t="s">
        <v>3</v>
      </c>
      <c r="C42" s="11">
        <v>2</v>
      </c>
      <c r="D42" s="5">
        <v>7.5</v>
      </c>
      <c r="E42" s="5">
        <v>0.1</v>
      </c>
      <c r="F42" s="16">
        <f t="shared" si="9"/>
        <v>7.4</v>
      </c>
      <c r="G42" s="22">
        <v>7.9</v>
      </c>
      <c r="H42" s="5">
        <v>0.3</v>
      </c>
      <c r="I42" s="16">
        <f t="shared" si="10"/>
        <v>7.6000000000000005</v>
      </c>
      <c r="J42" s="24">
        <f t="shared" si="11"/>
        <v>-5.0632911392405102</v>
      </c>
      <c r="K42" s="7">
        <f t="shared" si="12"/>
        <v>-2.5316455696202529</v>
      </c>
      <c r="L42" s="25">
        <f t="shared" si="13"/>
        <v>-2.5316455696202551</v>
      </c>
      <c r="M42" s="6">
        <v>2</v>
      </c>
    </row>
    <row r="43" spans="1:13" x14ac:dyDescent="0.35">
      <c r="A43" s="9">
        <v>33</v>
      </c>
      <c r="B43" s="13" t="s">
        <v>3</v>
      </c>
      <c r="C43" s="9">
        <v>2</v>
      </c>
      <c r="D43" s="3">
        <v>14.7</v>
      </c>
      <c r="E43" s="3">
        <v>0.4</v>
      </c>
      <c r="F43" s="16">
        <f t="shared" si="9"/>
        <v>14.299999999999999</v>
      </c>
      <c r="G43" s="21">
        <v>17.7</v>
      </c>
      <c r="H43" s="3">
        <v>0.5</v>
      </c>
      <c r="I43" s="16">
        <f t="shared" si="10"/>
        <v>17.2</v>
      </c>
      <c r="J43" s="24">
        <f t="shared" si="11"/>
        <v>-16.949152542372882</v>
      </c>
      <c r="K43" s="7">
        <f t="shared" si="12"/>
        <v>-0.56497175141242928</v>
      </c>
      <c r="L43" s="25">
        <f t="shared" si="13"/>
        <v>-16.384180790960453</v>
      </c>
    </row>
    <row r="44" spans="1:13" x14ac:dyDescent="0.35">
      <c r="A44" s="9">
        <v>34</v>
      </c>
      <c r="B44" s="13" t="s">
        <v>3</v>
      </c>
      <c r="C44" s="9">
        <v>3</v>
      </c>
      <c r="D44" s="3">
        <v>16.100000000000001</v>
      </c>
      <c r="E44" s="3">
        <v>0.2</v>
      </c>
      <c r="F44" s="16">
        <f t="shared" si="9"/>
        <v>15.900000000000002</v>
      </c>
      <c r="G44" s="21">
        <v>17.7</v>
      </c>
      <c r="H44" s="3">
        <v>1</v>
      </c>
      <c r="I44" s="16">
        <f t="shared" si="10"/>
        <v>16.7</v>
      </c>
      <c r="J44" s="24">
        <f t="shared" si="11"/>
        <v>-9.0395480225988596</v>
      </c>
      <c r="K44" s="7">
        <f t="shared" si="12"/>
        <v>-4.519774011299436</v>
      </c>
      <c r="L44" s="25">
        <f t="shared" si="13"/>
        <v>-4.5197740112994191</v>
      </c>
    </row>
    <row r="45" spans="1:13" x14ac:dyDescent="0.35">
      <c r="A45" s="9">
        <v>35</v>
      </c>
      <c r="B45" s="13" t="s">
        <v>3</v>
      </c>
      <c r="C45" s="9">
        <v>4</v>
      </c>
      <c r="D45" s="3">
        <v>8.4</v>
      </c>
      <c r="E45" s="3">
        <v>0.2</v>
      </c>
      <c r="F45" s="16">
        <f t="shared" si="9"/>
        <v>8.2000000000000011</v>
      </c>
      <c r="G45" s="21">
        <v>9.1999999999999993</v>
      </c>
      <c r="H45" s="3">
        <v>0.2</v>
      </c>
      <c r="I45" s="16">
        <f t="shared" si="10"/>
        <v>9</v>
      </c>
      <c r="J45" s="24">
        <f t="shared" si="11"/>
        <v>-8.6956521739130324</v>
      </c>
      <c r="K45" s="7">
        <f t="shared" si="12"/>
        <v>0</v>
      </c>
      <c r="L45" s="25">
        <f t="shared" si="13"/>
        <v>-8.6956521739130324</v>
      </c>
    </row>
    <row r="46" spans="1:13" x14ac:dyDescent="0.35">
      <c r="A46" s="9">
        <v>36</v>
      </c>
      <c r="B46" s="13" t="s">
        <v>3</v>
      </c>
      <c r="C46" s="9">
        <v>4</v>
      </c>
      <c r="D46" s="3">
        <v>11</v>
      </c>
      <c r="E46" s="3">
        <v>0.6</v>
      </c>
      <c r="F46" s="16">
        <f t="shared" si="9"/>
        <v>10.4</v>
      </c>
      <c r="G46" s="21">
        <v>10.8</v>
      </c>
      <c r="H46" s="3">
        <v>0.3</v>
      </c>
      <c r="I46" s="16">
        <f t="shared" si="10"/>
        <v>10.5</v>
      </c>
      <c r="J46" s="24">
        <f t="shared" si="11"/>
        <v>1.8518518518518452</v>
      </c>
      <c r="K46" s="7">
        <f t="shared" si="12"/>
        <v>2.7777777777777777</v>
      </c>
      <c r="L46" s="25">
        <f t="shared" si="13"/>
        <v>-0.9259259259259226</v>
      </c>
    </row>
    <row r="47" spans="1:13" x14ac:dyDescent="0.35">
      <c r="A47" s="9">
        <v>37</v>
      </c>
      <c r="B47" s="13" t="s">
        <v>3</v>
      </c>
      <c r="C47" s="9">
        <v>4</v>
      </c>
      <c r="D47" s="3">
        <v>7.6</v>
      </c>
      <c r="E47" s="3">
        <v>0.1</v>
      </c>
      <c r="F47" s="16">
        <f t="shared" si="9"/>
        <v>7.5</v>
      </c>
      <c r="G47" s="21">
        <v>9.1</v>
      </c>
      <c r="H47" s="3">
        <v>0.2</v>
      </c>
      <c r="I47" s="16">
        <f t="shared" si="10"/>
        <v>8.9</v>
      </c>
      <c r="J47" s="24">
        <f t="shared" si="11"/>
        <v>-16.483516483516482</v>
      </c>
      <c r="K47" s="7">
        <f t="shared" si="12"/>
        <v>-1.098901098901099</v>
      </c>
      <c r="L47" s="25">
        <f t="shared" si="13"/>
        <v>-15.384615384615389</v>
      </c>
    </row>
    <row r="48" spans="1:13" x14ac:dyDescent="0.35">
      <c r="A48" s="9">
        <v>38</v>
      </c>
      <c r="B48" s="13" t="s">
        <v>4</v>
      </c>
      <c r="C48" s="9">
        <v>1</v>
      </c>
      <c r="D48" s="3">
        <v>17.600000000000001</v>
      </c>
      <c r="E48" s="3">
        <v>0.8</v>
      </c>
      <c r="F48" s="16">
        <f t="shared" si="9"/>
        <v>16.8</v>
      </c>
      <c r="G48" s="21">
        <v>17.899999999999999</v>
      </c>
      <c r="H48" s="3">
        <v>1.66</v>
      </c>
      <c r="I48" s="16">
        <f t="shared" si="10"/>
        <v>16.239999999999998</v>
      </c>
      <c r="J48" s="24">
        <f t="shared" si="11"/>
        <v>-1.6759776536312692</v>
      </c>
      <c r="K48" s="7">
        <f t="shared" si="12"/>
        <v>-4.8044692737430168</v>
      </c>
      <c r="L48" s="25">
        <f t="shared" si="13"/>
        <v>3.1284916201117445</v>
      </c>
    </row>
    <row r="49" spans="1:12" x14ac:dyDescent="0.35">
      <c r="A49" s="9">
        <v>39</v>
      </c>
      <c r="B49" s="13" t="s">
        <v>4</v>
      </c>
      <c r="C49" s="9">
        <v>5</v>
      </c>
      <c r="D49" s="3">
        <v>10.5</v>
      </c>
      <c r="E49" s="3">
        <v>0.21</v>
      </c>
      <c r="F49" s="16">
        <f t="shared" si="9"/>
        <v>10.29</v>
      </c>
      <c r="G49" s="21">
        <v>11.75</v>
      </c>
      <c r="H49" s="3">
        <v>0.23</v>
      </c>
      <c r="I49" s="16">
        <f t="shared" si="10"/>
        <v>11.52</v>
      </c>
      <c r="J49" s="24">
        <f t="shared" si="11"/>
        <v>-10.638297872340425</v>
      </c>
      <c r="K49" s="7">
        <f t="shared" si="12"/>
        <v>-0.17021276595744697</v>
      </c>
      <c r="L49" s="25">
        <f t="shared" si="13"/>
        <v>-10.468085106382983</v>
      </c>
    </row>
    <row r="50" spans="1:12" x14ac:dyDescent="0.35">
      <c r="A50" s="9">
        <v>40</v>
      </c>
      <c r="B50" s="13" t="s">
        <v>4</v>
      </c>
      <c r="C50" s="9">
        <v>5</v>
      </c>
      <c r="D50" s="3">
        <v>6.1</v>
      </c>
      <c r="E50" s="3">
        <v>0.87</v>
      </c>
      <c r="F50" s="16">
        <f t="shared" si="9"/>
        <v>5.2299999999999995</v>
      </c>
      <c r="G50" s="21">
        <v>6.3</v>
      </c>
      <c r="H50" s="3">
        <v>1.05</v>
      </c>
      <c r="I50" s="16">
        <f t="shared" si="10"/>
        <v>5.25</v>
      </c>
      <c r="J50" s="24">
        <f t="shared" si="11"/>
        <v>-3.1746031746031771</v>
      </c>
      <c r="K50" s="7">
        <f t="shared" si="12"/>
        <v>-2.8571428571428581</v>
      </c>
      <c r="L50" s="25">
        <f t="shared" si="13"/>
        <v>-0.31746031746032477</v>
      </c>
    </row>
    <row r="51" spans="1:12" x14ac:dyDescent="0.35">
      <c r="A51" s="9">
        <v>41</v>
      </c>
      <c r="B51" s="13" t="s">
        <v>4</v>
      </c>
      <c r="C51" s="9">
        <v>5</v>
      </c>
      <c r="D51" s="3">
        <v>6.1</v>
      </c>
      <c r="E51" s="3">
        <v>0.49</v>
      </c>
      <c r="F51" s="16">
        <f t="shared" si="9"/>
        <v>5.6099999999999994</v>
      </c>
      <c r="G51" s="21">
        <v>6.3</v>
      </c>
      <c r="H51" s="3">
        <v>1.05</v>
      </c>
      <c r="I51" s="16">
        <f t="shared" si="10"/>
        <v>5.25</v>
      </c>
      <c r="J51" s="24">
        <f t="shared" si="11"/>
        <v>-3.1746031746031771</v>
      </c>
      <c r="K51" s="7">
        <f t="shared" si="12"/>
        <v>-8.8888888888888911</v>
      </c>
      <c r="L51" s="25">
        <f t="shared" si="13"/>
        <v>5.7142857142857046</v>
      </c>
    </row>
    <row r="52" spans="1:12" x14ac:dyDescent="0.35">
      <c r="A52" s="9">
        <v>42</v>
      </c>
      <c r="B52" s="13" t="s">
        <v>4</v>
      </c>
      <c r="C52" s="9">
        <v>1</v>
      </c>
      <c r="D52" s="3">
        <v>16.89</v>
      </c>
      <c r="E52" s="3">
        <v>0.34</v>
      </c>
      <c r="F52" s="16">
        <f t="shared" si="9"/>
        <v>16.55</v>
      </c>
      <c r="G52" s="21">
        <v>16.37</v>
      </c>
      <c r="H52" s="3">
        <v>0.77</v>
      </c>
      <c r="I52" s="16">
        <f t="shared" si="10"/>
        <v>15.600000000000001</v>
      </c>
      <c r="J52" s="24">
        <f t="shared" si="11"/>
        <v>3.1765424557116653</v>
      </c>
      <c r="K52" s="7">
        <f t="shared" si="12"/>
        <v>-2.6267562614538789</v>
      </c>
      <c r="L52" s="25">
        <f t="shared" si="13"/>
        <v>5.8032987171655419</v>
      </c>
    </row>
    <row r="53" spans="1:12" x14ac:dyDescent="0.35">
      <c r="A53" s="9">
        <v>43</v>
      </c>
      <c r="B53" s="13" t="s">
        <v>4</v>
      </c>
      <c r="C53" s="9">
        <v>2</v>
      </c>
      <c r="D53" s="3">
        <v>16.89</v>
      </c>
      <c r="E53" s="3">
        <v>0.34</v>
      </c>
      <c r="F53" s="16">
        <f t="shared" si="9"/>
        <v>16.55</v>
      </c>
      <c r="G53" s="21">
        <v>16.37</v>
      </c>
      <c r="H53" s="3">
        <v>0.77</v>
      </c>
      <c r="I53" s="16">
        <f t="shared" si="10"/>
        <v>15.600000000000001</v>
      </c>
      <c r="J53" s="24">
        <f t="shared" si="11"/>
        <v>3.1765424557116653</v>
      </c>
      <c r="K53" s="7">
        <f t="shared" si="12"/>
        <v>-2.6267562614538789</v>
      </c>
      <c r="L53" s="25">
        <f t="shared" si="13"/>
        <v>5.8032987171655419</v>
      </c>
    </row>
    <row r="54" spans="1:12" x14ac:dyDescent="0.35">
      <c r="A54" s="9">
        <v>44</v>
      </c>
      <c r="B54" s="13" t="s">
        <v>4</v>
      </c>
      <c r="C54" s="17">
        <v>2</v>
      </c>
      <c r="D54" s="8">
        <v>18.68</v>
      </c>
      <c r="E54" s="8">
        <v>0.37</v>
      </c>
      <c r="F54" s="18">
        <f t="shared" si="9"/>
        <v>18.309999999999999</v>
      </c>
      <c r="G54" s="23">
        <v>19.2</v>
      </c>
      <c r="H54" s="8">
        <v>0.64</v>
      </c>
      <c r="I54" s="16">
        <f t="shared" si="10"/>
        <v>18.559999999999999</v>
      </c>
      <c r="J54" s="24">
        <f t="shared" si="11"/>
        <v>-2.7083333333333313</v>
      </c>
      <c r="K54" s="7">
        <f t="shared" si="12"/>
        <v>-1.4062500000000002</v>
      </c>
      <c r="L54" s="25">
        <f t="shared" si="13"/>
        <v>-1.3020833333333335</v>
      </c>
    </row>
    <row r="55" spans="1:12" x14ac:dyDescent="0.35">
      <c r="A55" s="9">
        <v>45</v>
      </c>
      <c r="B55" s="13" t="s">
        <v>4</v>
      </c>
      <c r="C55" s="17">
        <v>2</v>
      </c>
      <c r="D55" s="8">
        <v>18.68</v>
      </c>
      <c r="E55" s="8">
        <v>0.37</v>
      </c>
      <c r="F55" s="18">
        <f t="shared" si="9"/>
        <v>18.309999999999999</v>
      </c>
      <c r="G55" s="23">
        <v>19.2</v>
      </c>
      <c r="H55" s="8">
        <v>0.64</v>
      </c>
      <c r="I55" s="16">
        <f t="shared" si="10"/>
        <v>18.559999999999999</v>
      </c>
      <c r="J55" s="24">
        <f t="shared" si="11"/>
        <v>-2.7083333333333313</v>
      </c>
      <c r="K55" s="7">
        <f t="shared" si="12"/>
        <v>-1.4062500000000002</v>
      </c>
      <c r="L55" s="25">
        <f t="shared" si="13"/>
        <v>-1.3020833333333335</v>
      </c>
    </row>
    <row r="56" spans="1:12" x14ac:dyDescent="0.35">
      <c r="A56" s="9">
        <v>46</v>
      </c>
      <c r="B56" s="13" t="s">
        <v>4</v>
      </c>
      <c r="C56" s="17">
        <v>4</v>
      </c>
      <c r="D56" s="8">
        <v>17.559999999999999</v>
      </c>
      <c r="E56" s="8">
        <v>0.89</v>
      </c>
      <c r="F56" s="18">
        <f t="shared" si="9"/>
        <v>16.669999999999998</v>
      </c>
      <c r="G56" s="23">
        <v>17.09</v>
      </c>
      <c r="H56" s="8">
        <v>0.37</v>
      </c>
      <c r="I56" s="16">
        <f t="shared" si="10"/>
        <v>16.72</v>
      </c>
      <c r="J56" s="24">
        <f t="shared" si="11"/>
        <v>2.7501462843768221</v>
      </c>
      <c r="K56" s="7">
        <f t="shared" si="12"/>
        <v>3.0427150380339381</v>
      </c>
      <c r="L56" s="25">
        <f t="shared" si="13"/>
        <v>-0.2925687536571136</v>
      </c>
    </row>
    <row r="57" spans="1:12" x14ac:dyDescent="0.35">
      <c r="A57" s="9">
        <v>47</v>
      </c>
      <c r="B57" s="13" t="s">
        <v>4</v>
      </c>
      <c r="C57" s="9">
        <v>4</v>
      </c>
      <c r="D57" s="3">
        <v>7.93</v>
      </c>
      <c r="E57" s="3">
        <v>0.08</v>
      </c>
      <c r="F57" s="16">
        <f t="shared" si="9"/>
        <v>7.85</v>
      </c>
      <c r="G57" s="21">
        <v>8.18</v>
      </c>
      <c r="H57" s="3">
        <v>0.15</v>
      </c>
      <c r="I57" s="16">
        <f t="shared" si="10"/>
        <v>8.0299999999999994</v>
      </c>
      <c r="J57" s="24">
        <f t="shared" si="11"/>
        <v>-3.0562347188264063</v>
      </c>
      <c r="K57" s="7">
        <f t="shared" si="12"/>
        <v>-0.85574572127139359</v>
      </c>
      <c r="L57" s="25">
        <f t="shared" si="13"/>
        <v>-2.2004889975550088</v>
      </c>
    </row>
    <row r="58" spans="1:12" x14ac:dyDescent="0.35">
      <c r="A58" s="9">
        <v>48</v>
      </c>
      <c r="B58" s="13" t="s">
        <v>4</v>
      </c>
      <c r="C58" s="17">
        <v>4</v>
      </c>
      <c r="D58" s="8">
        <v>17.559999999999999</v>
      </c>
      <c r="E58" s="8">
        <v>0.89</v>
      </c>
      <c r="F58" s="18">
        <f t="shared" si="9"/>
        <v>16.669999999999998</v>
      </c>
      <c r="G58" s="23">
        <v>17.09</v>
      </c>
      <c r="H58" s="8">
        <v>0.37</v>
      </c>
      <c r="I58" s="16">
        <f t="shared" si="10"/>
        <v>16.72</v>
      </c>
      <c r="J58" s="24">
        <f t="shared" si="11"/>
        <v>2.7501462843768221</v>
      </c>
      <c r="K58" s="7">
        <f t="shared" si="12"/>
        <v>3.0427150380339381</v>
      </c>
      <c r="L58" s="25">
        <f t="shared" si="13"/>
        <v>-0.2925687536571136</v>
      </c>
    </row>
    <row r="59" spans="1:12" x14ac:dyDescent="0.35">
      <c r="A59" s="9">
        <v>49</v>
      </c>
      <c r="B59" s="13" t="s">
        <v>4</v>
      </c>
      <c r="C59" s="9">
        <v>4</v>
      </c>
      <c r="D59" s="3">
        <v>7.93</v>
      </c>
      <c r="E59" s="3">
        <v>0.08</v>
      </c>
      <c r="F59" s="16">
        <f t="shared" si="9"/>
        <v>7.85</v>
      </c>
      <c r="G59" s="21">
        <v>8.18</v>
      </c>
      <c r="H59" s="3">
        <v>0.15</v>
      </c>
      <c r="I59" s="16">
        <f t="shared" si="10"/>
        <v>8.0299999999999994</v>
      </c>
      <c r="J59" s="24">
        <f t="shared" si="11"/>
        <v>-3.0562347188264063</v>
      </c>
      <c r="K59" s="7">
        <f t="shared" si="12"/>
        <v>-0.85574572127139359</v>
      </c>
      <c r="L59" s="25">
        <f t="shared" si="13"/>
        <v>-2.2004889975550088</v>
      </c>
    </row>
    <row r="60" spans="1:12" x14ac:dyDescent="0.35">
      <c r="A60" s="9">
        <v>50</v>
      </c>
      <c r="B60" s="13" t="s">
        <v>4</v>
      </c>
      <c r="C60" s="17">
        <v>3</v>
      </c>
      <c r="D60" s="8">
        <v>16.190000000000001</v>
      </c>
      <c r="E60" s="8">
        <v>0.88</v>
      </c>
      <c r="F60" s="18">
        <f t="shared" si="9"/>
        <v>15.31</v>
      </c>
      <c r="G60" s="23">
        <v>17.29</v>
      </c>
      <c r="H60" s="8">
        <v>1.17</v>
      </c>
      <c r="I60" s="16">
        <f t="shared" si="10"/>
        <v>16.119999999999997</v>
      </c>
      <c r="J60" s="24">
        <f t="shared" si="11"/>
        <v>-6.3620589936379286</v>
      </c>
      <c r="K60" s="7">
        <f t="shared" si="12"/>
        <v>-1.6772700983227296</v>
      </c>
      <c r="L60" s="25">
        <f t="shared" si="13"/>
        <v>-4.6847888953151937</v>
      </c>
    </row>
    <row r="61" spans="1:12" x14ac:dyDescent="0.35">
      <c r="A61" s="9">
        <v>51</v>
      </c>
      <c r="B61" s="13" t="s">
        <v>4</v>
      </c>
      <c r="C61" s="17">
        <v>3</v>
      </c>
      <c r="D61" s="8">
        <v>16.190000000000001</v>
      </c>
      <c r="E61" s="8">
        <v>0.88</v>
      </c>
      <c r="F61" s="18">
        <f t="shared" si="9"/>
        <v>15.31</v>
      </c>
      <c r="G61" s="23">
        <v>17.29</v>
      </c>
      <c r="H61" s="8">
        <v>1.17</v>
      </c>
      <c r="I61" s="16">
        <f t="shared" si="10"/>
        <v>16.119999999999997</v>
      </c>
      <c r="J61" s="24">
        <f t="shared" si="11"/>
        <v>-6.3620589936379286</v>
      </c>
      <c r="K61" s="7">
        <f t="shared" si="12"/>
        <v>-1.6772700983227296</v>
      </c>
      <c r="L61" s="25">
        <f t="shared" si="13"/>
        <v>-4.6847888953151937</v>
      </c>
    </row>
    <row r="62" spans="1:12" x14ac:dyDescent="0.35">
      <c r="A62" s="9">
        <v>52</v>
      </c>
      <c r="B62" s="13" t="s">
        <v>4</v>
      </c>
      <c r="C62" s="9">
        <v>5</v>
      </c>
      <c r="D62" s="3">
        <v>11.07</v>
      </c>
      <c r="E62" s="3">
        <v>0.33</v>
      </c>
      <c r="F62" s="16">
        <f t="shared" si="9"/>
        <v>10.74</v>
      </c>
      <c r="G62" s="21">
        <v>10.49</v>
      </c>
      <c r="H62" s="3">
        <v>0.82</v>
      </c>
      <c r="I62" s="16">
        <f t="shared" si="10"/>
        <v>9.67</v>
      </c>
      <c r="J62" s="24">
        <f t="shared" si="11"/>
        <v>5.5290753098188752</v>
      </c>
      <c r="K62" s="7">
        <f t="shared" si="12"/>
        <v>-4.6711153479504279</v>
      </c>
      <c r="L62" s="25">
        <f t="shared" si="13"/>
        <v>10.200190657769307</v>
      </c>
    </row>
    <row r="63" spans="1:12" x14ac:dyDescent="0.35">
      <c r="A63" s="9">
        <v>53</v>
      </c>
      <c r="B63" s="13" t="s">
        <v>4</v>
      </c>
      <c r="C63" s="9">
        <v>5</v>
      </c>
      <c r="D63" s="3">
        <v>17.079999999999998</v>
      </c>
      <c r="E63" s="3">
        <v>0.52</v>
      </c>
      <c r="F63" s="16">
        <f t="shared" si="9"/>
        <v>16.559999999999999</v>
      </c>
      <c r="G63" s="21">
        <v>18.920000000000002</v>
      </c>
      <c r="H63" s="3">
        <v>1.56</v>
      </c>
      <c r="I63" s="16">
        <f t="shared" si="10"/>
        <v>17.360000000000003</v>
      </c>
      <c r="J63" s="24">
        <f t="shared" si="11"/>
        <v>-9.7251585623678825</v>
      </c>
      <c r="K63" s="7">
        <f t="shared" si="12"/>
        <v>-5.4968287526427062</v>
      </c>
      <c r="L63" s="25">
        <f t="shared" si="13"/>
        <v>-4.2283298097251807</v>
      </c>
    </row>
    <row r="64" spans="1:12" x14ac:dyDescent="0.35">
      <c r="A64" s="9">
        <v>54</v>
      </c>
      <c r="B64" s="13" t="s">
        <v>4</v>
      </c>
      <c r="C64" s="9">
        <v>3</v>
      </c>
      <c r="D64" s="3">
        <v>13.57</v>
      </c>
      <c r="E64" s="3">
        <v>0</v>
      </c>
      <c r="F64" s="16">
        <f t="shared" si="9"/>
        <v>13.57</v>
      </c>
      <c r="G64" s="21">
        <v>15.24</v>
      </c>
      <c r="H64" s="3">
        <v>0</v>
      </c>
      <c r="I64" s="16">
        <f t="shared" si="10"/>
        <v>15.24</v>
      </c>
      <c r="J64" s="24">
        <f t="shared" si="11"/>
        <v>-10.958005249343831</v>
      </c>
      <c r="K64" s="7">
        <f t="shared" si="12"/>
        <v>0</v>
      </c>
      <c r="L64" s="25">
        <f t="shared" si="13"/>
        <v>-10.958005249343831</v>
      </c>
    </row>
    <row r="65" spans="1:12" x14ac:dyDescent="0.35">
      <c r="A65" s="9">
        <v>55</v>
      </c>
      <c r="B65" s="13" t="s">
        <v>4</v>
      </c>
      <c r="C65" s="9">
        <v>1</v>
      </c>
      <c r="D65" s="3">
        <v>7.55</v>
      </c>
      <c r="E65" s="3">
        <v>0.76</v>
      </c>
      <c r="F65" s="16">
        <f t="shared" si="9"/>
        <v>6.79</v>
      </c>
      <c r="G65" s="21">
        <v>9.69</v>
      </c>
      <c r="H65" s="3">
        <v>0.87</v>
      </c>
      <c r="I65" s="16">
        <f t="shared" si="10"/>
        <v>8.82</v>
      </c>
      <c r="J65" s="24">
        <f t="shared" si="11"/>
        <v>-22.084623323013414</v>
      </c>
      <c r="K65" s="7">
        <f t="shared" si="12"/>
        <v>-1.1351909184726521</v>
      </c>
      <c r="L65" s="25">
        <f t="shared" si="13"/>
        <v>-20.949432404540765</v>
      </c>
    </row>
    <row r="66" spans="1:12" x14ac:dyDescent="0.35">
      <c r="A66" s="9">
        <v>56</v>
      </c>
      <c r="B66" s="13" t="s">
        <v>4</v>
      </c>
      <c r="C66" s="9">
        <v>4</v>
      </c>
      <c r="D66" s="3">
        <v>18.47</v>
      </c>
      <c r="E66" s="3">
        <v>1.28</v>
      </c>
      <c r="F66" s="16">
        <f t="shared" si="9"/>
        <v>17.189999999999998</v>
      </c>
      <c r="G66" s="21">
        <v>17.29</v>
      </c>
      <c r="H66" s="3">
        <v>2.2799999999999998</v>
      </c>
      <c r="I66" s="16">
        <f t="shared" si="10"/>
        <v>15.01</v>
      </c>
      <c r="J66" s="24">
        <f t="shared" si="11"/>
        <v>6.8247541931752451</v>
      </c>
      <c r="K66" s="7">
        <f t="shared" si="12"/>
        <v>-5.7836899942163091</v>
      </c>
      <c r="L66" s="25">
        <f t="shared" si="13"/>
        <v>12.608444187391543</v>
      </c>
    </row>
    <row r="67" spans="1:12" x14ac:dyDescent="0.35">
      <c r="A67" s="9">
        <v>57</v>
      </c>
      <c r="B67" s="13" t="s">
        <v>4</v>
      </c>
      <c r="C67" s="9">
        <v>4</v>
      </c>
      <c r="D67" s="3">
        <v>17.23</v>
      </c>
      <c r="E67" s="3">
        <v>1.2</v>
      </c>
      <c r="F67" s="16">
        <f t="shared" si="9"/>
        <v>16.03</v>
      </c>
      <c r="G67" s="21">
        <v>17.95</v>
      </c>
      <c r="H67" s="3">
        <v>1.1299999999999999</v>
      </c>
      <c r="I67" s="16">
        <f t="shared" si="10"/>
        <v>16.82</v>
      </c>
      <c r="J67" s="24">
        <f t="shared" si="11"/>
        <v>-4.0111420612813307</v>
      </c>
      <c r="K67" s="7">
        <f t="shared" si="12"/>
        <v>0.38997214484679704</v>
      </c>
      <c r="L67" s="25">
        <f t="shared" si="13"/>
        <v>-4.4011142061281285</v>
      </c>
    </row>
    <row r="68" spans="1:12" x14ac:dyDescent="0.35">
      <c r="A68" s="9">
        <v>58</v>
      </c>
      <c r="B68" s="13" t="s">
        <v>4</v>
      </c>
      <c r="C68" s="9">
        <v>1</v>
      </c>
      <c r="D68" s="3">
        <v>5.55</v>
      </c>
      <c r="E68" s="3">
        <v>0.66</v>
      </c>
      <c r="F68" s="16">
        <f t="shared" si="9"/>
        <v>4.8899999999999997</v>
      </c>
      <c r="G68" s="21">
        <v>5.17</v>
      </c>
      <c r="H68" s="3">
        <v>0.64</v>
      </c>
      <c r="I68" s="16">
        <f t="shared" si="10"/>
        <v>4.53</v>
      </c>
      <c r="J68" s="24">
        <f t="shared" si="11"/>
        <v>7.3500967117988374</v>
      </c>
      <c r="K68" s="7">
        <f t="shared" si="12"/>
        <v>0.38684719535783402</v>
      </c>
      <c r="L68" s="25">
        <f t="shared" si="13"/>
        <v>6.9632495164409942</v>
      </c>
    </row>
    <row r="69" spans="1:12" x14ac:dyDescent="0.35">
      <c r="A69" s="9">
        <v>59</v>
      </c>
      <c r="B69" s="13" t="s">
        <v>4</v>
      </c>
      <c r="C69" s="9">
        <v>3</v>
      </c>
      <c r="D69" s="3">
        <v>15.06</v>
      </c>
      <c r="E69" s="3">
        <v>0</v>
      </c>
      <c r="F69" s="16">
        <f t="shared" si="9"/>
        <v>15.06</v>
      </c>
      <c r="G69" s="21">
        <v>16.3</v>
      </c>
      <c r="H69" s="3">
        <v>0.33</v>
      </c>
      <c r="I69" s="16">
        <f t="shared" si="10"/>
        <v>15.97</v>
      </c>
      <c r="J69" s="24">
        <f t="shared" si="11"/>
        <v>-7.6073619631901845</v>
      </c>
      <c r="K69" s="7">
        <f t="shared" si="12"/>
        <v>-2.0245398773006138</v>
      </c>
      <c r="L69" s="25">
        <f t="shared" si="13"/>
        <v>-5.5828220858895712</v>
      </c>
    </row>
    <row r="70" spans="1:12" x14ac:dyDescent="0.35">
      <c r="A70" s="9">
        <v>60</v>
      </c>
      <c r="B70" s="13" t="s">
        <v>4</v>
      </c>
      <c r="C70" s="9">
        <v>5</v>
      </c>
      <c r="D70" s="3">
        <v>14.35</v>
      </c>
      <c r="E70" s="3">
        <v>1.72</v>
      </c>
      <c r="F70" s="16">
        <f t="shared" si="9"/>
        <v>12.629999999999999</v>
      </c>
      <c r="G70" s="21">
        <v>14.53</v>
      </c>
      <c r="H70" s="3">
        <v>1.86</v>
      </c>
      <c r="I70" s="16">
        <f t="shared" si="10"/>
        <v>12.67</v>
      </c>
      <c r="J70" s="24">
        <f t="shared" si="11"/>
        <v>-1.2388162422573967</v>
      </c>
      <c r="K70" s="7">
        <f t="shared" si="12"/>
        <v>-0.96352374397797746</v>
      </c>
      <c r="L70" s="25">
        <f t="shared" si="13"/>
        <v>-0.27529249827942825</v>
      </c>
    </row>
    <row r="71" spans="1:12" x14ac:dyDescent="0.35">
      <c r="A71" s="9">
        <v>61</v>
      </c>
      <c r="B71" s="13" t="s">
        <v>4</v>
      </c>
      <c r="C71" s="9">
        <v>3</v>
      </c>
      <c r="D71" s="3">
        <v>8.89</v>
      </c>
      <c r="E71" s="3">
        <v>0.09</v>
      </c>
      <c r="F71" s="16">
        <f t="shared" si="9"/>
        <v>8.8000000000000007</v>
      </c>
      <c r="G71" s="21">
        <v>8.41</v>
      </c>
      <c r="H71" s="3">
        <v>7.0000000000000007E-2</v>
      </c>
      <c r="I71" s="16">
        <f t="shared" si="10"/>
        <v>8.34</v>
      </c>
      <c r="J71" s="24">
        <f t="shared" si="11"/>
        <v>5.7074910820451894</v>
      </c>
      <c r="K71" s="7">
        <f t="shared" si="12"/>
        <v>0.23781212841854923</v>
      </c>
      <c r="L71" s="25">
        <f t="shared" si="13"/>
        <v>5.4696789536266452</v>
      </c>
    </row>
    <row r="72" spans="1:12" x14ac:dyDescent="0.35">
      <c r="A72" s="9">
        <v>62</v>
      </c>
      <c r="B72" s="13" t="s">
        <v>4</v>
      </c>
      <c r="C72" s="9">
        <v>1</v>
      </c>
      <c r="D72" s="3">
        <v>15.89</v>
      </c>
      <c r="E72" s="3">
        <v>0.32</v>
      </c>
      <c r="F72" s="16">
        <f t="shared" si="9"/>
        <v>15.57</v>
      </c>
      <c r="G72" s="21">
        <v>18.84</v>
      </c>
      <c r="H72" s="3">
        <v>0.33</v>
      </c>
      <c r="I72" s="16">
        <f t="shared" si="10"/>
        <v>18.510000000000002</v>
      </c>
      <c r="J72" s="24">
        <f t="shared" si="11"/>
        <v>-15.65817409766454</v>
      </c>
      <c r="K72" s="7">
        <f t="shared" si="12"/>
        <v>-5.3078556263269683E-2</v>
      </c>
      <c r="L72" s="25">
        <f t="shared" si="13"/>
        <v>-15.605095541401282</v>
      </c>
    </row>
    <row r="73" spans="1:12" x14ac:dyDescent="0.35">
      <c r="A73" s="9">
        <v>63</v>
      </c>
      <c r="B73" s="13" t="s">
        <v>4</v>
      </c>
      <c r="C73" s="9">
        <v>1</v>
      </c>
      <c r="D73" s="3">
        <v>15.29</v>
      </c>
      <c r="E73" s="3">
        <v>1.07</v>
      </c>
      <c r="F73" s="16">
        <f t="shared" si="9"/>
        <v>14.219999999999999</v>
      </c>
      <c r="G73" s="21">
        <v>16.79</v>
      </c>
      <c r="H73" s="3">
        <v>1.22</v>
      </c>
      <c r="I73" s="16">
        <f t="shared" si="10"/>
        <v>15.569999999999999</v>
      </c>
      <c r="J73" s="24">
        <f t="shared" si="11"/>
        <v>-8.9338892197736754</v>
      </c>
      <c r="K73" s="7">
        <f t="shared" si="12"/>
        <v>-0.89338892197736697</v>
      </c>
      <c r="L73" s="25">
        <f t="shared" si="13"/>
        <v>-8.0405002977963065</v>
      </c>
    </row>
    <row r="74" spans="1:12" x14ac:dyDescent="0.35">
      <c r="A74" s="9">
        <v>64</v>
      </c>
      <c r="B74" s="13" t="s">
        <v>4</v>
      </c>
      <c r="C74" s="9">
        <v>1</v>
      </c>
      <c r="D74" s="3">
        <v>15.89</v>
      </c>
      <c r="E74" s="3">
        <v>0.32</v>
      </c>
      <c r="F74" s="16">
        <f t="shared" si="9"/>
        <v>15.57</v>
      </c>
      <c r="G74" s="21">
        <v>14.78</v>
      </c>
      <c r="H74" s="3">
        <v>0.22</v>
      </c>
      <c r="I74" s="16">
        <f t="shared" si="10"/>
        <v>14.559999999999999</v>
      </c>
      <c r="J74" s="24">
        <f t="shared" si="11"/>
        <v>7.510148849797031</v>
      </c>
      <c r="K74" s="7">
        <f t="shared" si="12"/>
        <v>0.67658998646820034</v>
      </c>
      <c r="L74" s="25">
        <f t="shared" si="13"/>
        <v>6.8335588633288342</v>
      </c>
    </row>
    <row r="75" spans="1:12" x14ac:dyDescent="0.35">
      <c r="A75" s="9">
        <v>65</v>
      </c>
      <c r="B75" s="13" t="s">
        <v>4</v>
      </c>
      <c r="C75" s="9">
        <v>1</v>
      </c>
      <c r="D75" s="3">
        <v>15.19</v>
      </c>
      <c r="E75" s="3">
        <v>0.46</v>
      </c>
      <c r="F75" s="16">
        <f t="shared" si="9"/>
        <v>14.729999999999999</v>
      </c>
      <c r="G75" s="21">
        <v>14.78</v>
      </c>
      <c r="H75" s="3">
        <v>0.22</v>
      </c>
      <c r="I75" s="16">
        <f t="shared" si="10"/>
        <v>14.559999999999999</v>
      </c>
      <c r="J75" s="24">
        <f t="shared" si="11"/>
        <v>2.7740189445196224</v>
      </c>
      <c r="K75" s="7">
        <f t="shared" si="12"/>
        <v>1.623815967523681</v>
      </c>
      <c r="L75" s="25">
        <f t="shared" si="13"/>
        <v>1.1502029769959401</v>
      </c>
    </row>
    <row r="76" spans="1:12" x14ac:dyDescent="0.35">
      <c r="A76" s="9">
        <v>66</v>
      </c>
      <c r="B76" s="13" t="s">
        <v>4</v>
      </c>
      <c r="C76" s="9">
        <v>2</v>
      </c>
      <c r="D76" s="3">
        <v>9.98</v>
      </c>
      <c r="E76" s="3">
        <v>0.2</v>
      </c>
      <c r="F76" s="16">
        <f t="shared" si="9"/>
        <v>9.7800000000000011</v>
      </c>
      <c r="G76" s="21">
        <v>9.77</v>
      </c>
      <c r="H76" s="3">
        <v>0.7</v>
      </c>
      <c r="I76" s="16">
        <f t="shared" si="10"/>
        <v>9.07</v>
      </c>
      <c r="J76" s="24">
        <f t="shared" si="11"/>
        <v>2.1494370522006228</v>
      </c>
      <c r="K76" s="7">
        <f t="shared" si="12"/>
        <v>-5.1177072671443193</v>
      </c>
      <c r="L76" s="25">
        <f t="shared" si="13"/>
        <v>7.2671443193449425</v>
      </c>
    </row>
    <row r="77" spans="1:12" x14ac:dyDescent="0.35">
      <c r="A77" s="9">
        <v>67</v>
      </c>
      <c r="B77" s="13" t="s">
        <v>4</v>
      </c>
      <c r="C77" s="9">
        <v>2</v>
      </c>
      <c r="D77" s="3">
        <v>9.56</v>
      </c>
      <c r="E77" s="3">
        <v>0.19</v>
      </c>
      <c r="F77" s="16">
        <f t="shared" si="9"/>
        <v>9.370000000000001</v>
      </c>
      <c r="G77" s="21">
        <v>9.83</v>
      </c>
      <c r="H77" s="3">
        <v>1.06</v>
      </c>
      <c r="I77" s="16">
        <f t="shared" si="10"/>
        <v>8.77</v>
      </c>
      <c r="J77" s="24">
        <f t="shared" si="11"/>
        <v>-2.7466937945066081</v>
      </c>
      <c r="K77" s="7">
        <f t="shared" si="12"/>
        <v>-8.8504577822990864</v>
      </c>
      <c r="L77" s="25">
        <f t="shared" si="13"/>
        <v>6.1037639877924859</v>
      </c>
    </row>
    <row r="78" spans="1:12" x14ac:dyDescent="0.35">
      <c r="A78" s="9">
        <v>68</v>
      </c>
      <c r="B78" s="13" t="s">
        <v>4</v>
      </c>
      <c r="C78" s="9">
        <v>3</v>
      </c>
      <c r="D78" s="3">
        <v>7.27</v>
      </c>
      <c r="E78" s="3">
        <v>7.0000000000000007E-2</v>
      </c>
      <c r="F78" s="16">
        <f t="shared" si="9"/>
        <v>7.1999999999999993</v>
      </c>
      <c r="G78" s="21">
        <v>7.92</v>
      </c>
      <c r="H78" s="3">
        <v>0.34</v>
      </c>
      <c r="I78" s="16">
        <f t="shared" si="10"/>
        <v>7.58</v>
      </c>
      <c r="J78" s="24">
        <f t="shared" si="11"/>
        <v>-8.2070707070707112</v>
      </c>
      <c r="K78" s="7">
        <f t="shared" si="12"/>
        <v>-3.4090909090909096</v>
      </c>
      <c r="L78" s="25">
        <f t="shared" si="13"/>
        <v>-4.7979797979798082</v>
      </c>
    </row>
    <row r="79" spans="1:12" x14ac:dyDescent="0.35">
      <c r="A79" s="9">
        <v>69</v>
      </c>
      <c r="B79" s="13" t="s">
        <v>4</v>
      </c>
      <c r="C79" s="9">
        <v>3</v>
      </c>
      <c r="D79" s="3">
        <v>7.3</v>
      </c>
      <c r="E79" s="3">
        <v>0</v>
      </c>
      <c r="F79" s="16">
        <f t="shared" si="9"/>
        <v>7.3</v>
      </c>
      <c r="G79" s="21">
        <v>7.28</v>
      </c>
      <c r="H79" s="3">
        <v>0.37</v>
      </c>
      <c r="I79" s="16">
        <f t="shared" si="10"/>
        <v>6.91</v>
      </c>
      <c r="J79" s="24">
        <f t="shared" si="11"/>
        <v>0.27472527472526886</v>
      </c>
      <c r="K79" s="7">
        <f t="shared" si="12"/>
        <v>-5.0824175824175821</v>
      </c>
      <c r="L79" s="25">
        <f t="shared" si="13"/>
        <v>5.3571428571428523</v>
      </c>
    </row>
    <row r="80" spans="1:12" x14ac:dyDescent="0.35">
      <c r="A80" s="9">
        <v>70</v>
      </c>
      <c r="B80" s="13" t="s">
        <v>4</v>
      </c>
      <c r="C80" s="9">
        <v>3</v>
      </c>
      <c r="D80" s="3">
        <v>8.4499999999999993</v>
      </c>
      <c r="E80" s="3">
        <v>0.08</v>
      </c>
      <c r="F80" s="16">
        <f t="shared" si="9"/>
        <v>8.3699999999999992</v>
      </c>
      <c r="G80" s="21">
        <v>9.32</v>
      </c>
      <c r="H80" s="3">
        <v>7.0000000000000007E-2</v>
      </c>
      <c r="I80" s="16">
        <f t="shared" si="10"/>
        <v>9.25</v>
      </c>
      <c r="J80" s="24">
        <f t="shared" si="11"/>
        <v>-9.3347639484978657</v>
      </c>
      <c r="K80" s="7">
        <f t="shared" si="12"/>
        <v>0.10729613733905573</v>
      </c>
      <c r="L80" s="25">
        <f t="shared" si="13"/>
        <v>-9.4420600858369177</v>
      </c>
    </row>
    <row r="81" spans="1:12" x14ac:dyDescent="0.35">
      <c r="A81" s="9">
        <v>71</v>
      </c>
      <c r="B81" s="13" t="s">
        <v>4</v>
      </c>
      <c r="C81" s="9">
        <v>3</v>
      </c>
      <c r="D81" s="3">
        <v>7.01</v>
      </c>
      <c r="E81" s="3">
        <v>0</v>
      </c>
      <c r="F81" s="16">
        <f t="shared" si="9"/>
        <v>7.01</v>
      </c>
      <c r="G81" s="21">
        <v>6.68</v>
      </c>
      <c r="H81" s="3">
        <v>0.32</v>
      </c>
      <c r="I81" s="16">
        <f t="shared" si="10"/>
        <v>6.3599999999999994</v>
      </c>
      <c r="J81" s="24">
        <f t="shared" si="11"/>
        <v>4.9401197604790434</v>
      </c>
      <c r="K81" s="7">
        <f t="shared" si="12"/>
        <v>-4.7904191616766472</v>
      </c>
      <c r="L81" s="25">
        <f t="shared" si="13"/>
        <v>9.730538922155695</v>
      </c>
    </row>
    <row r="82" spans="1:12" s="6" customFormat="1" x14ac:dyDescent="0.35">
      <c r="A82" s="11">
        <v>72</v>
      </c>
      <c r="B82" s="12" t="s">
        <v>5</v>
      </c>
      <c r="C82" s="11">
        <v>1</v>
      </c>
      <c r="D82" s="5">
        <v>17.239999999999998</v>
      </c>
      <c r="E82" s="5">
        <v>1.38</v>
      </c>
      <c r="F82" s="16">
        <f t="shared" si="9"/>
        <v>15.86</v>
      </c>
      <c r="G82" s="22">
        <v>18.47</v>
      </c>
      <c r="H82" s="5">
        <v>1.64</v>
      </c>
      <c r="I82" s="16">
        <f t="shared" si="10"/>
        <v>16.829999999999998</v>
      </c>
      <c r="J82" s="24">
        <f t="shared" si="11"/>
        <v>-6.6594477531131595</v>
      </c>
      <c r="K82" s="7">
        <f t="shared" si="12"/>
        <v>-1.4076881429344885</v>
      </c>
      <c r="L82" s="25">
        <f t="shared" si="13"/>
        <v>-5.2517596101786621</v>
      </c>
    </row>
    <row r="83" spans="1:12" x14ac:dyDescent="0.35">
      <c r="A83" s="9">
        <v>73</v>
      </c>
      <c r="B83" s="13" t="s">
        <v>5</v>
      </c>
      <c r="C83" s="9">
        <v>3</v>
      </c>
      <c r="D83" s="3">
        <v>16.68</v>
      </c>
      <c r="E83" s="3">
        <v>0.33</v>
      </c>
      <c r="F83" s="16">
        <f t="shared" si="9"/>
        <v>16.350000000000001</v>
      </c>
      <c r="G83" s="21">
        <v>18.329999999999998</v>
      </c>
      <c r="H83" s="3">
        <v>1.58</v>
      </c>
      <c r="I83" s="16">
        <f t="shared" si="10"/>
        <v>16.75</v>
      </c>
      <c r="J83" s="24">
        <f t="shared" si="11"/>
        <v>-9.0016366612111227</v>
      </c>
      <c r="K83" s="7">
        <f t="shared" si="12"/>
        <v>-6.8194217130387358</v>
      </c>
      <c r="L83" s="25">
        <f t="shared" si="13"/>
        <v>-2.1822149481723874</v>
      </c>
    </row>
    <row r="84" spans="1:12" x14ac:dyDescent="0.35">
      <c r="A84" s="9">
        <v>74</v>
      </c>
      <c r="B84" s="13" t="s">
        <v>5</v>
      </c>
      <c r="C84" s="9">
        <v>5</v>
      </c>
      <c r="D84" s="3">
        <v>15.11</v>
      </c>
      <c r="E84" s="3">
        <v>0.45</v>
      </c>
      <c r="F84" s="16">
        <f t="shared" si="9"/>
        <v>14.66</v>
      </c>
      <c r="G84" s="21">
        <v>14.72</v>
      </c>
      <c r="H84" s="3">
        <v>1.79</v>
      </c>
      <c r="I84" s="16">
        <f t="shared" si="10"/>
        <v>12.93</v>
      </c>
      <c r="J84" s="24">
        <f t="shared" si="11"/>
        <v>2.6494565217391219</v>
      </c>
      <c r="K84" s="7">
        <f t="shared" si="12"/>
        <v>-9.1032608695652169</v>
      </c>
      <c r="L84" s="25">
        <f t="shared" si="13"/>
        <v>11.752717391304349</v>
      </c>
    </row>
    <row r="85" spans="1:12" x14ac:dyDescent="0.35">
      <c r="A85" s="9">
        <v>75</v>
      </c>
      <c r="B85" s="13" t="s">
        <v>5</v>
      </c>
      <c r="C85" s="9">
        <v>5</v>
      </c>
      <c r="D85" s="3">
        <v>17.670000000000002</v>
      </c>
      <c r="E85" s="3">
        <v>0.18</v>
      </c>
      <c r="F85" s="16">
        <f t="shared" si="9"/>
        <v>17.490000000000002</v>
      </c>
      <c r="G85" s="21">
        <v>19.2</v>
      </c>
      <c r="H85" s="3">
        <v>0.41</v>
      </c>
      <c r="I85" s="16">
        <f t="shared" si="10"/>
        <v>18.79</v>
      </c>
      <c r="J85" s="24">
        <f t="shared" si="11"/>
        <v>-7.9687499999999885</v>
      </c>
      <c r="K85" s="7">
        <f t="shared" si="12"/>
        <v>-1.1979166666666665</v>
      </c>
      <c r="L85" s="25">
        <f t="shared" si="13"/>
        <v>-6.7708333333333188</v>
      </c>
    </row>
    <row r="86" spans="1:12" x14ac:dyDescent="0.35">
      <c r="A86" s="9">
        <v>76</v>
      </c>
      <c r="B86" s="13" t="s">
        <v>5</v>
      </c>
      <c r="C86" s="9">
        <v>3</v>
      </c>
      <c r="D86" s="3">
        <v>12.38</v>
      </c>
      <c r="E86" s="3">
        <v>1.24</v>
      </c>
      <c r="F86" s="16">
        <f t="shared" si="9"/>
        <v>11.14</v>
      </c>
      <c r="G86" s="21">
        <v>13.65</v>
      </c>
      <c r="H86" s="3">
        <v>2.2599999999999998</v>
      </c>
      <c r="I86" s="16">
        <f t="shared" si="10"/>
        <v>11.39</v>
      </c>
      <c r="J86" s="24">
        <f t="shared" si="11"/>
        <v>-9.3040293040292994</v>
      </c>
      <c r="K86" s="7">
        <f t="shared" si="12"/>
        <v>-7.4725274725274708</v>
      </c>
      <c r="L86" s="25">
        <f t="shared" si="13"/>
        <v>-1.8315018315018317</v>
      </c>
    </row>
    <row r="87" spans="1:12" x14ac:dyDescent="0.35">
      <c r="A87" s="9">
        <v>77</v>
      </c>
      <c r="B87" s="13" t="s">
        <v>5</v>
      </c>
      <c r="C87" s="9">
        <v>2</v>
      </c>
      <c r="D87" s="3">
        <v>4.22</v>
      </c>
      <c r="E87" s="3">
        <v>0.08</v>
      </c>
      <c r="F87" s="16">
        <f t="shared" si="9"/>
        <v>4.1399999999999997</v>
      </c>
      <c r="G87" s="21">
        <v>3.64</v>
      </c>
      <c r="H87" s="3">
        <v>0.26</v>
      </c>
      <c r="I87" s="16">
        <f t="shared" si="10"/>
        <v>3.38</v>
      </c>
      <c r="J87" s="24">
        <f t="shared" si="11"/>
        <v>15.934065934065925</v>
      </c>
      <c r="K87" s="7">
        <f t="shared" si="12"/>
        <v>-4.9450549450549453</v>
      </c>
      <c r="L87" s="25">
        <f t="shared" si="13"/>
        <v>20.879120879120872</v>
      </c>
    </row>
    <row r="88" spans="1:12" x14ac:dyDescent="0.35">
      <c r="A88" s="9">
        <v>78</v>
      </c>
      <c r="B88" s="13" t="s">
        <v>5</v>
      </c>
      <c r="C88" s="9">
        <v>1</v>
      </c>
      <c r="D88" s="3">
        <v>10.88</v>
      </c>
      <c r="E88" s="3">
        <v>0.76</v>
      </c>
      <c r="F88" s="16">
        <f t="shared" si="9"/>
        <v>10.120000000000001</v>
      </c>
      <c r="G88" s="21">
        <v>11.38</v>
      </c>
      <c r="H88" s="3">
        <v>0.88</v>
      </c>
      <c r="I88" s="16">
        <f t="shared" si="10"/>
        <v>10.5</v>
      </c>
      <c r="J88" s="24">
        <f t="shared" si="11"/>
        <v>-4.3936731107205622</v>
      </c>
      <c r="K88" s="7">
        <f t="shared" si="12"/>
        <v>-1.0544815465729349</v>
      </c>
      <c r="L88" s="25">
        <f t="shared" si="13"/>
        <v>-3.3391915641476184</v>
      </c>
    </row>
    <row r="89" spans="1:12" x14ac:dyDescent="0.35">
      <c r="A89" s="9">
        <v>79</v>
      </c>
      <c r="B89" s="13" t="s">
        <v>5</v>
      </c>
      <c r="C89" s="9">
        <v>4</v>
      </c>
      <c r="D89" s="3">
        <v>15.6</v>
      </c>
      <c r="E89" s="3">
        <v>1.4</v>
      </c>
      <c r="F89" s="16">
        <f t="shared" si="9"/>
        <v>14.2</v>
      </c>
      <c r="G89" s="21">
        <v>16.420000000000002</v>
      </c>
      <c r="H89" s="3">
        <v>1.57</v>
      </c>
      <c r="I89" s="16">
        <f t="shared" si="10"/>
        <v>14.850000000000001</v>
      </c>
      <c r="J89" s="24">
        <f t="shared" si="11"/>
        <v>-4.9939098660170638</v>
      </c>
      <c r="K89" s="7">
        <f t="shared" si="12"/>
        <v>-1.0353227771010971</v>
      </c>
      <c r="L89" s="25">
        <f t="shared" si="13"/>
        <v>-3.9585870889159684</v>
      </c>
    </row>
    <row r="90" spans="1:12" x14ac:dyDescent="0.35">
      <c r="A90" s="9">
        <v>80</v>
      </c>
      <c r="B90" s="13" t="s">
        <v>5</v>
      </c>
      <c r="C90" s="9">
        <v>2</v>
      </c>
      <c r="D90" s="3">
        <v>14.47</v>
      </c>
      <c r="E90" s="3">
        <v>0.28999999999999998</v>
      </c>
      <c r="F90" s="16">
        <f t="shared" si="9"/>
        <v>14.180000000000001</v>
      </c>
      <c r="G90" s="21">
        <v>15.94</v>
      </c>
      <c r="H90" s="3">
        <v>0.27</v>
      </c>
      <c r="I90" s="16">
        <f t="shared" si="10"/>
        <v>15.67</v>
      </c>
      <c r="J90" s="24">
        <f t="shared" si="11"/>
        <v>-9.2220828105395167</v>
      </c>
      <c r="K90" s="7">
        <f t="shared" si="12"/>
        <v>0.12547051442910892</v>
      </c>
      <c r="L90" s="25">
        <f t="shared" si="13"/>
        <v>-9.3475533249686222</v>
      </c>
    </row>
    <row r="91" spans="1:12" x14ac:dyDescent="0.35">
      <c r="A91" s="9">
        <v>81</v>
      </c>
      <c r="B91" s="13" t="s">
        <v>5</v>
      </c>
      <c r="C91" s="9">
        <v>4</v>
      </c>
      <c r="D91" s="3">
        <v>18.46</v>
      </c>
      <c r="E91" s="3">
        <v>1.1100000000000001</v>
      </c>
      <c r="F91" s="16">
        <f t="shared" si="9"/>
        <v>17.350000000000001</v>
      </c>
      <c r="G91" s="21">
        <v>18.98</v>
      </c>
      <c r="H91" s="3">
        <v>0.8</v>
      </c>
      <c r="I91" s="16">
        <f t="shared" si="10"/>
        <v>18.18</v>
      </c>
      <c r="J91" s="24">
        <f t="shared" si="11"/>
        <v>-2.7397260273972579</v>
      </c>
      <c r="K91" s="7">
        <f t="shared" si="12"/>
        <v>1.6332982086406747</v>
      </c>
      <c r="L91" s="25">
        <f t="shared" si="13"/>
        <v>-4.3730242360379261</v>
      </c>
    </row>
    <row r="92" spans="1:12" x14ac:dyDescent="0.35">
      <c r="A92" s="9">
        <v>82</v>
      </c>
      <c r="B92" s="13" t="s">
        <v>5</v>
      </c>
      <c r="C92" s="9">
        <v>4</v>
      </c>
      <c r="D92" s="3">
        <v>7.56</v>
      </c>
      <c r="E92" s="3">
        <v>0.68</v>
      </c>
      <c r="F92" s="16">
        <f t="shared" si="9"/>
        <v>6.88</v>
      </c>
      <c r="G92" s="21">
        <v>7.86</v>
      </c>
      <c r="H92" s="3">
        <v>0.79</v>
      </c>
      <c r="I92" s="16">
        <f t="shared" si="10"/>
        <v>7.07</v>
      </c>
      <c r="J92" s="24">
        <f t="shared" si="11"/>
        <v>-3.81679389312978</v>
      </c>
      <c r="K92" s="7">
        <f t="shared" si="12"/>
        <v>-1.3994910941475824</v>
      </c>
      <c r="L92" s="25">
        <f t="shared" si="13"/>
        <v>-2.4173027989821931</v>
      </c>
    </row>
    <row r="93" spans="1:12" x14ac:dyDescent="0.35">
      <c r="A93" s="9">
        <v>83</v>
      </c>
      <c r="B93" s="13" t="s">
        <v>5</v>
      </c>
      <c r="C93" s="9">
        <v>1</v>
      </c>
      <c r="D93" s="3">
        <v>7.26</v>
      </c>
      <c r="E93" s="3">
        <v>0</v>
      </c>
      <c r="F93" s="16">
        <f t="shared" si="9"/>
        <v>7.26</v>
      </c>
      <c r="G93" s="21">
        <v>7.8</v>
      </c>
      <c r="H93" s="3">
        <v>0.25</v>
      </c>
      <c r="I93" s="16">
        <f t="shared" si="10"/>
        <v>7.55</v>
      </c>
      <c r="J93" s="24">
        <f t="shared" si="11"/>
        <v>-6.9230769230769234</v>
      </c>
      <c r="K93" s="7">
        <f t="shared" si="12"/>
        <v>-3.2051282051282057</v>
      </c>
      <c r="L93" s="25">
        <f t="shared" si="13"/>
        <v>-3.7179487179487185</v>
      </c>
    </row>
    <row r="94" spans="1:12" x14ac:dyDescent="0.35">
      <c r="A94" s="9">
        <v>84</v>
      </c>
      <c r="B94" s="13" t="s">
        <v>5</v>
      </c>
      <c r="C94" s="9">
        <v>1</v>
      </c>
      <c r="D94" s="3">
        <v>7.44</v>
      </c>
      <c r="E94" s="3">
        <v>0.22</v>
      </c>
      <c r="F94" s="16">
        <f t="shared" si="9"/>
        <v>7.2200000000000006</v>
      </c>
      <c r="G94" s="21">
        <v>7.93</v>
      </c>
      <c r="H94" s="3">
        <v>1.1000000000000001</v>
      </c>
      <c r="I94" s="16">
        <f t="shared" si="10"/>
        <v>6.83</v>
      </c>
      <c r="J94" s="24">
        <f t="shared" si="11"/>
        <v>-6.1790668348045319</v>
      </c>
      <c r="K94" s="7">
        <f t="shared" si="12"/>
        <v>-11.097099621689788</v>
      </c>
      <c r="L94" s="25">
        <f t="shared" si="13"/>
        <v>4.9180327868852531</v>
      </c>
    </row>
    <row r="95" spans="1:12" x14ac:dyDescent="0.35">
      <c r="A95" s="9">
        <v>85</v>
      </c>
      <c r="B95" s="13" t="s">
        <v>5</v>
      </c>
      <c r="C95" s="9">
        <v>1</v>
      </c>
      <c r="D95" s="3">
        <v>16.16</v>
      </c>
      <c r="E95" s="3">
        <v>0.48</v>
      </c>
      <c r="F95" s="16">
        <f t="shared" si="9"/>
        <v>15.68</v>
      </c>
      <c r="G95" s="21">
        <v>17.79</v>
      </c>
      <c r="H95" s="3">
        <v>0.94</v>
      </c>
      <c r="I95" s="16">
        <f t="shared" si="10"/>
        <v>16.849999999999998</v>
      </c>
      <c r="J95" s="24">
        <f t="shared" si="11"/>
        <v>-9.1624508150646378</v>
      </c>
      <c r="K95" s="7">
        <f t="shared" si="12"/>
        <v>-2.5857223159078133</v>
      </c>
      <c r="L95" s="25">
        <f t="shared" si="13"/>
        <v>-6.57672849915682</v>
      </c>
    </row>
    <row r="96" spans="1:12" x14ac:dyDescent="0.35">
      <c r="A96" s="9">
        <v>86</v>
      </c>
      <c r="B96" s="13" t="s">
        <v>5</v>
      </c>
      <c r="C96" s="9">
        <v>5</v>
      </c>
      <c r="D96" s="3">
        <v>7.28</v>
      </c>
      <c r="E96" s="3">
        <v>0.15</v>
      </c>
      <c r="F96" s="16">
        <f t="shared" si="9"/>
        <v>7.13</v>
      </c>
      <c r="G96" s="21">
        <v>7.22</v>
      </c>
      <c r="H96" s="3">
        <v>0.32</v>
      </c>
      <c r="I96" s="16">
        <f t="shared" si="10"/>
        <v>6.8999999999999995</v>
      </c>
      <c r="J96" s="24">
        <f t="shared" si="11"/>
        <v>0.83102493074792938</v>
      </c>
      <c r="K96" s="7">
        <f t="shared" si="12"/>
        <v>-2.3545706371191142</v>
      </c>
      <c r="L96" s="25">
        <f t="shared" si="13"/>
        <v>3.1855955678670425</v>
      </c>
    </row>
    <row r="97" spans="1:12" x14ac:dyDescent="0.35">
      <c r="A97" s="9">
        <v>87</v>
      </c>
      <c r="B97" s="13" t="s">
        <v>5</v>
      </c>
      <c r="C97" s="9">
        <v>2</v>
      </c>
      <c r="D97" s="3">
        <v>11.13</v>
      </c>
      <c r="E97" s="3">
        <v>0.33</v>
      </c>
      <c r="F97" s="16">
        <f t="shared" si="9"/>
        <v>10.8</v>
      </c>
      <c r="G97" s="21">
        <v>12.15</v>
      </c>
      <c r="H97" s="3">
        <v>0.7</v>
      </c>
      <c r="I97" s="16">
        <f t="shared" si="10"/>
        <v>11.450000000000001</v>
      </c>
      <c r="J97" s="24">
        <f t="shared" si="11"/>
        <v>-8.3950617283950582</v>
      </c>
      <c r="K97" s="7">
        <f t="shared" si="12"/>
        <v>-3.0452674897119336</v>
      </c>
      <c r="L97" s="25">
        <f t="shared" si="13"/>
        <v>-5.3497942386831303</v>
      </c>
    </row>
    <row r="98" spans="1:12" x14ac:dyDescent="0.35">
      <c r="A98" s="9">
        <v>88</v>
      </c>
      <c r="B98" s="13" t="s">
        <v>5</v>
      </c>
      <c r="C98" s="9">
        <v>4</v>
      </c>
      <c r="D98" s="3">
        <v>18.64</v>
      </c>
      <c r="E98" s="3">
        <v>0.56000000000000005</v>
      </c>
      <c r="F98" s="16">
        <f t="shared" si="9"/>
        <v>18.080000000000002</v>
      </c>
      <c r="G98" s="21">
        <v>18.59</v>
      </c>
      <c r="H98" s="3">
        <v>0.82</v>
      </c>
      <c r="I98" s="16">
        <f t="shared" si="10"/>
        <v>17.77</v>
      </c>
      <c r="J98" s="24">
        <f t="shared" si="11"/>
        <v>0.26896180742334969</v>
      </c>
      <c r="K98" s="7">
        <f t="shared" si="12"/>
        <v>-1.3986013986013981</v>
      </c>
      <c r="L98" s="25">
        <f t="shared" si="13"/>
        <v>1.6675632060247567</v>
      </c>
    </row>
    <row r="99" spans="1:12" x14ac:dyDescent="0.35">
      <c r="A99" s="9">
        <v>89</v>
      </c>
      <c r="B99" s="13" t="s">
        <v>5</v>
      </c>
      <c r="C99" s="9">
        <v>5</v>
      </c>
      <c r="D99" s="3">
        <v>14.85</v>
      </c>
      <c r="E99" s="3">
        <v>0.45</v>
      </c>
      <c r="F99" s="16">
        <f t="shared" si="9"/>
        <v>14.4</v>
      </c>
      <c r="G99" s="21">
        <v>15.19</v>
      </c>
      <c r="H99" s="3">
        <v>0.28000000000000003</v>
      </c>
      <c r="I99" s="16">
        <f t="shared" si="10"/>
        <v>14.91</v>
      </c>
      <c r="J99" s="24">
        <f t="shared" si="11"/>
        <v>-2.2383146807109933</v>
      </c>
      <c r="K99" s="7">
        <f t="shared" si="12"/>
        <v>1.1191573403554971</v>
      </c>
      <c r="L99" s="25">
        <f t="shared" si="13"/>
        <v>-3.3574720210664899</v>
      </c>
    </row>
    <row r="100" spans="1:12" x14ac:dyDescent="0.35">
      <c r="A100" s="9">
        <v>90</v>
      </c>
      <c r="B100" s="13" t="s">
        <v>5</v>
      </c>
      <c r="C100" s="9">
        <v>5</v>
      </c>
      <c r="D100" s="3">
        <v>14.3</v>
      </c>
      <c r="E100" s="3">
        <v>0.72</v>
      </c>
      <c r="F100" s="16">
        <f t="shared" si="9"/>
        <v>13.58</v>
      </c>
      <c r="G100" s="21">
        <v>14.51</v>
      </c>
      <c r="H100" s="3">
        <v>0.09</v>
      </c>
      <c r="I100" s="16">
        <f t="shared" si="10"/>
        <v>14.42</v>
      </c>
      <c r="J100" s="24">
        <f t="shared" si="11"/>
        <v>-1.4472777394900005</v>
      </c>
      <c r="K100" s="7">
        <f t="shared" si="12"/>
        <v>4.341833218470021</v>
      </c>
      <c r="L100" s="25">
        <f t="shared" si="13"/>
        <v>-5.7891109579600268</v>
      </c>
    </row>
    <row r="101" spans="1:12" x14ac:dyDescent="0.35">
      <c r="A101" s="9">
        <v>91</v>
      </c>
      <c r="B101" s="13" t="s">
        <v>5</v>
      </c>
      <c r="C101" s="9">
        <v>2</v>
      </c>
      <c r="D101" s="3">
        <v>8.52</v>
      </c>
      <c r="E101" s="3">
        <v>0</v>
      </c>
      <c r="F101" s="16">
        <f t="shared" si="9"/>
        <v>8.52</v>
      </c>
      <c r="G101" s="21">
        <v>8.4499999999999993</v>
      </c>
      <c r="H101" s="3">
        <v>0</v>
      </c>
      <c r="I101" s="16">
        <f t="shared" si="10"/>
        <v>8.4499999999999993</v>
      </c>
      <c r="J101" s="24">
        <f t="shared" si="11"/>
        <v>0.82840236686390878</v>
      </c>
      <c r="K101" s="7">
        <f t="shared" si="12"/>
        <v>0</v>
      </c>
      <c r="L101" s="25">
        <f t="shared" si="13"/>
        <v>0.82840236686390878</v>
      </c>
    </row>
    <row r="102" spans="1:12" x14ac:dyDescent="0.35">
      <c r="A102" s="9">
        <v>92</v>
      </c>
      <c r="B102" s="13" t="s">
        <v>5</v>
      </c>
      <c r="C102" s="9">
        <v>3</v>
      </c>
      <c r="D102" s="3">
        <v>14.84</v>
      </c>
      <c r="E102" s="3">
        <v>1.19</v>
      </c>
      <c r="F102" s="16">
        <f t="shared" si="9"/>
        <v>13.65</v>
      </c>
      <c r="G102" s="21">
        <v>15.24</v>
      </c>
      <c r="H102" s="3">
        <v>2.11</v>
      </c>
      <c r="I102" s="16">
        <f t="shared" si="10"/>
        <v>13.13</v>
      </c>
      <c r="J102" s="24">
        <f t="shared" si="11"/>
        <v>-2.624671916010501</v>
      </c>
      <c r="K102" s="7">
        <f t="shared" si="12"/>
        <v>-6.0367454068241466</v>
      </c>
      <c r="L102" s="25">
        <f t="shared" si="13"/>
        <v>3.4120734908136456</v>
      </c>
    </row>
    <row r="103" spans="1:12" x14ac:dyDescent="0.35">
      <c r="A103" s="9">
        <v>93</v>
      </c>
      <c r="B103" s="13" t="s">
        <v>5</v>
      </c>
      <c r="C103" s="9">
        <v>4</v>
      </c>
      <c r="D103" s="3">
        <v>10.81</v>
      </c>
      <c r="E103" s="3">
        <v>0.32</v>
      </c>
      <c r="F103" s="16">
        <f t="shared" si="9"/>
        <v>10.49</v>
      </c>
      <c r="G103" s="21">
        <v>11.48</v>
      </c>
      <c r="H103" s="3">
        <v>0.27</v>
      </c>
      <c r="I103" s="16">
        <f t="shared" si="10"/>
        <v>11.21</v>
      </c>
      <c r="J103" s="24">
        <f t="shared" si="11"/>
        <v>-5.8362369337979088</v>
      </c>
      <c r="K103" s="7">
        <f t="shared" si="12"/>
        <v>0.43554006968641101</v>
      </c>
      <c r="L103" s="25">
        <f t="shared" si="13"/>
        <v>-6.2717770034843259</v>
      </c>
    </row>
    <row r="104" spans="1:12" x14ac:dyDescent="0.35">
      <c r="A104" s="9">
        <v>94</v>
      </c>
      <c r="B104" s="13" t="s">
        <v>5</v>
      </c>
      <c r="C104" s="9">
        <v>2</v>
      </c>
      <c r="D104" s="3">
        <v>20.43</v>
      </c>
      <c r="E104" s="3">
        <v>1.02</v>
      </c>
      <c r="F104" s="16">
        <f t="shared" ref="F104:F167" si="14">D104-E104</f>
        <v>19.41</v>
      </c>
      <c r="G104" s="21">
        <v>21.35</v>
      </c>
      <c r="H104" s="3">
        <v>1.86</v>
      </c>
      <c r="I104" s="16">
        <f t="shared" ref="I104:I167" si="15">G104-H104</f>
        <v>19.490000000000002</v>
      </c>
      <c r="J104" s="24">
        <f t="shared" ref="J104:J167" si="16">(D104-G104)/G104*100</f>
        <v>-4.3091334894613667</v>
      </c>
      <c r="K104" s="7">
        <f t="shared" ref="K104:K167" si="17">(E104-H104)/G104*100</f>
        <v>-3.9344262295081971</v>
      </c>
      <c r="L104" s="25">
        <f t="shared" ref="L104:L167" si="18">(F104-I104)/G104*100</f>
        <v>-0.37470725995317022</v>
      </c>
    </row>
    <row r="105" spans="1:12" x14ac:dyDescent="0.35">
      <c r="A105" s="9">
        <v>95</v>
      </c>
      <c r="B105" s="13" t="s">
        <v>5</v>
      </c>
      <c r="C105" s="9">
        <v>2</v>
      </c>
      <c r="D105" s="3">
        <v>15.28</v>
      </c>
      <c r="E105" s="3">
        <v>0.76</v>
      </c>
      <c r="F105" s="16">
        <f t="shared" si="14"/>
        <v>14.52</v>
      </c>
      <c r="G105" s="21">
        <v>14.83</v>
      </c>
      <c r="H105" s="3">
        <v>1.22</v>
      </c>
      <c r="I105" s="16">
        <f t="shared" si="15"/>
        <v>13.61</v>
      </c>
      <c r="J105" s="24">
        <f t="shared" si="16"/>
        <v>3.0343897505057269</v>
      </c>
      <c r="K105" s="7">
        <f t="shared" si="17"/>
        <v>-3.1018206338503029</v>
      </c>
      <c r="L105" s="25">
        <f t="shared" si="18"/>
        <v>6.1362103843560361</v>
      </c>
    </row>
    <row r="106" spans="1:12" x14ac:dyDescent="0.35">
      <c r="A106" s="9">
        <v>96</v>
      </c>
      <c r="B106" s="13" t="s">
        <v>5</v>
      </c>
      <c r="C106" s="9">
        <v>3</v>
      </c>
      <c r="D106" s="3">
        <v>7.56</v>
      </c>
      <c r="E106" s="3">
        <v>0.38</v>
      </c>
      <c r="F106" s="16">
        <f t="shared" si="14"/>
        <v>7.18</v>
      </c>
      <c r="G106" s="21">
        <v>7.24</v>
      </c>
      <c r="H106" s="3">
        <v>0.41</v>
      </c>
      <c r="I106" s="16">
        <f t="shared" si="15"/>
        <v>6.83</v>
      </c>
      <c r="J106" s="24">
        <f t="shared" si="16"/>
        <v>4.4198895027624223</v>
      </c>
      <c r="K106" s="7">
        <f t="shared" si="17"/>
        <v>-0.41436464088397745</v>
      </c>
      <c r="L106" s="25">
        <f t="shared" si="18"/>
        <v>4.8342541436464037</v>
      </c>
    </row>
    <row r="107" spans="1:12" s="6" customFormat="1" x14ac:dyDescent="0.35">
      <c r="A107" s="11">
        <v>97</v>
      </c>
      <c r="B107" s="12" t="s">
        <v>6</v>
      </c>
      <c r="C107" s="11">
        <v>3</v>
      </c>
      <c r="D107" s="5">
        <v>15.84</v>
      </c>
      <c r="E107" s="5">
        <v>0.32</v>
      </c>
      <c r="F107" s="16">
        <f t="shared" si="14"/>
        <v>15.52</v>
      </c>
      <c r="G107" s="22">
        <v>17.41</v>
      </c>
      <c r="H107" s="5">
        <v>0.39</v>
      </c>
      <c r="I107" s="16">
        <f t="shared" si="15"/>
        <v>17.02</v>
      </c>
      <c r="J107" s="24">
        <f t="shared" si="16"/>
        <v>-9.0178058587018963</v>
      </c>
      <c r="K107" s="7">
        <f t="shared" si="17"/>
        <v>-0.40206777713957498</v>
      </c>
      <c r="L107" s="25">
        <f t="shared" si="18"/>
        <v>-8.6157380815623199</v>
      </c>
    </row>
    <row r="108" spans="1:12" x14ac:dyDescent="0.35">
      <c r="A108" s="9">
        <v>98</v>
      </c>
      <c r="B108" s="13" t="s">
        <v>6</v>
      </c>
      <c r="C108" s="9">
        <v>4</v>
      </c>
      <c r="D108" s="3">
        <v>9.16</v>
      </c>
      <c r="E108" s="3">
        <v>0.09</v>
      </c>
      <c r="F108" s="16">
        <f t="shared" si="14"/>
        <v>9.07</v>
      </c>
      <c r="G108" s="21">
        <v>9.5</v>
      </c>
      <c r="H108" s="3">
        <v>0.19</v>
      </c>
      <c r="I108" s="16">
        <f t="shared" si="15"/>
        <v>9.31</v>
      </c>
      <c r="J108" s="24">
        <f t="shared" si="16"/>
        <v>-3.5789473684210509</v>
      </c>
      <c r="K108" s="7">
        <f t="shared" si="17"/>
        <v>-1.0526315789473684</v>
      </c>
      <c r="L108" s="25">
        <f t="shared" si="18"/>
        <v>-2.5263157894736867</v>
      </c>
    </row>
    <row r="109" spans="1:12" x14ac:dyDescent="0.35">
      <c r="A109" s="9">
        <v>99</v>
      </c>
      <c r="B109" s="13" t="s">
        <v>6</v>
      </c>
      <c r="C109" s="9">
        <v>1</v>
      </c>
      <c r="D109" s="3">
        <v>7.7</v>
      </c>
      <c r="E109" s="3">
        <v>0.08</v>
      </c>
      <c r="F109" s="16">
        <f t="shared" si="14"/>
        <v>7.62</v>
      </c>
      <c r="G109" s="21">
        <v>8.06</v>
      </c>
      <c r="H109" s="3">
        <v>0.21</v>
      </c>
      <c r="I109" s="16">
        <f t="shared" si="15"/>
        <v>7.8500000000000005</v>
      </c>
      <c r="J109" s="24">
        <f t="shared" si="16"/>
        <v>-4.466501240694793</v>
      </c>
      <c r="K109" s="7">
        <f t="shared" si="17"/>
        <v>-1.6129032258064515</v>
      </c>
      <c r="L109" s="25">
        <f t="shared" si="18"/>
        <v>-2.8535980148883424</v>
      </c>
    </row>
    <row r="110" spans="1:12" x14ac:dyDescent="0.35">
      <c r="A110" s="9">
        <v>100</v>
      </c>
      <c r="B110" s="13" t="s">
        <v>6</v>
      </c>
      <c r="C110" s="9">
        <v>3</v>
      </c>
      <c r="D110" s="3">
        <v>11.47</v>
      </c>
      <c r="E110" s="3">
        <v>0.23</v>
      </c>
      <c r="F110" s="16">
        <f t="shared" si="14"/>
        <v>11.24</v>
      </c>
      <c r="G110" s="21">
        <v>10.73</v>
      </c>
      <c r="H110" s="3">
        <v>0.23</v>
      </c>
      <c r="I110" s="16">
        <f t="shared" si="15"/>
        <v>10.5</v>
      </c>
      <c r="J110" s="24">
        <f t="shared" si="16"/>
        <v>6.8965517241379324</v>
      </c>
      <c r="K110" s="7">
        <f t="shared" si="17"/>
        <v>0</v>
      </c>
      <c r="L110" s="25">
        <f t="shared" si="18"/>
        <v>6.8965517241379324</v>
      </c>
    </row>
    <row r="111" spans="1:12" x14ac:dyDescent="0.35">
      <c r="A111" s="9">
        <v>101</v>
      </c>
      <c r="B111" s="13" t="s">
        <v>6</v>
      </c>
      <c r="C111" s="9">
        <v>1</v>
      </c>
      <c r="D111" s="3">
        <v>7.86</v>
      </c>
      <c r="E111" s="3">
        <v>0.31</v>
      </c>
      <c r="F111" s="16">
        <f t="shared" si="14"/>
        <v>7.5500000000000007</v>
      </c>
      <c r="G111" s="21">
        <v>7.66</v>
      </c>
      <c r="H111" s="3">
        <v>0.63</v>
      </c>
      <c r="I111" s="16">
        <f t="shared" si="15"/>
        <v>7.03</v>
      </c>
      <c r="J111" s="24">
        <f t="shared" si="16"/>
        <v>2.6109660574412556</v>
      </c>
      <c r="K111" s="7">
        <f t="shared" si="17"/>
        <v>-4.1775456919060057</v>
      </c>
      <c r="L111" s="25">
        <f t="shared" si="18"/>
        <v>6.7885117493472649</v>
      </c>
    </row>
    <row r="112" spans="1:12" x14ac:dyDescent="0.35">
      <c r="A112" s="9">
        <v>102</v>
      </c>
      <c r="B112" s="13" t="s">
        <v>6</v>
      </c>
      <c r="C112" s="9">
        <v>2</v>
      </c>
      <c r="D112" s="3">
        <v>9.0500000000000007</v>
      </c>
      <c r="E112" s="3">
        <v>0.09</v>
      </c>
      <c r="F112" s="16">
        <f t="shared" si="14"/>
        <v>8.9600000000000009</v>
      </c>
      <c r="G112" s="21">
        <v>9.02</v>
      </c>
      <c r="H112" s="3">
        <v>0.13</v>
      </c>
      <c r="I112" s="16">
        <f t="shared" si="15"/>
        <v>8.8899999999999988</v>
      </c>
      <c r="J112" s="24">
        <f t="shared" si="16"/>
        <v>0.33259423503327207</v>
      </c>
      <c r="K112" s="7">
        <f t="shared" si="17"/>
        <v>-0.44345898004434597</v>
      </c>
      <c r="L112" s="25">
        <f t="shared" si="18"/>
        <v>0.77605321507762814</v>
      </c>
    </row>
    <row r="113" spans="1:12" x14ac:dyDescent="0.35">
      <c r="A113" s="9">
        <v>103</v>
      </c>
      <c r="B113" s="13" t="s">
        <v>6</v>
      </c>
      <c r="C113" s="9">
        <v>4</v>
      </c>
      <c r="D113" s="3">
        <v>12.05</v>
      </c>
      <c r="E113" s="3">
        <v>0.72</v>
      </c>
      <c r="F113" s="16">
        <f t="shared" si="14"/>
        <v>11.33</v>
      </c>
      <c r="G113" s="21">
        <v>12.61</v>
      </c>
      <c r="H113" s="3">
        <v>0.64</v>
      </c>
      <c r="I113" s="16">
        <f t="shared" si="15"/>
        <v>11.969999999999999</v>
      </c>
      <c r="J113" s="24">
        <f t="shared" si="16"/>
        <v>-4.4409199048374202</v>
      </c>
      <c r="K113" s="7">
        <f t="shared" si="17"/>
        <v>0.63441712926248983</v>
      </c>
      <c r="L113" s="25">
        <f t="shared" si="18"/>
        <v>-5.0753370340999115</v>
      </c>
    </row>
    <row r="114" spans="1:12" x14ac:dyDescent="0.35">
      <c r="A114" s="9">
        <v>104</v>
      </c>
      <c r="B114" s="13" t="s">
        <v>6</v>
      </c>
      <c r="C114" s="9">
        <v>5</v>
      </c>
      <c r="D114" s="3">
        <v>8.32</v>
      </c>
      <c r="E114" s="3">
        <v>0.17</v>
      </c>
      <c r="F114" s="16">
        <f t="shared" si="14"/>
        <v>8.15</v>
      </c>
      <c r="G114" s="21">
        <v>8.56</v>
      </c>
      <c r="H114" s="3">
        <v>0.03</v>
      </c>
      <c r="I114" s="16">
        <f t="shared" si="15"/>
        <v>8.5300000000000011</v>
      </c>
      <c r="J114" s="24">
        <f t="shared" si="16"/>
        <v>-2.8037383177570119</v>
      </c>
      <c r="K114" s="7">
        <f t="shared" si="17"/>
        <v>1.6355140186915889</v>
      </c>
      <c r="L114" s="25">
        <f t="shared" si="18"/>
        <v>-4.4392523364486074</v>
      </c>
    </row>
    <row r="115" spans="1:12" x14ac:dyDescent="0.35">
      <c r="A115" s="9">
        <v>105</v>
      </c>
      <c r="B115" s="13" t="s">
        <v>6</v>
      </c>
      <c r="C115" s="9">
        <v>5</v>
      </c>
      <c r="D115" s="3">
        <v>16.14</v>
      </c>
      <c r="E115" s="3">
        <v>0.97</v>
      </c>
      <c r="F115" s="16">
        <f t="shared" si="14"/>
        <v>15.17</v>
      </c>
      <c r="G115" s="21">
        <v>14.84</v>
      </c>
      <c r="H115" s="3">
        <v>0.51</v>
      </c>
      <c r="I115" s="16">
        <f t="shared" si="15"/>
        <v>14.33</v>
      </c>
      <c r="J115" s="24">
        <f t="shared" si="16"/>
        <v>8.760107816711594</v>
      </c>
      <c r="K115" s="7">
        <f t="shared" si="17"/>
        <v>3.0997304582210243</v>
      </c>
      <c r="L115" s="25">
        <f t="shared" si="18"/>
        <v>5.6603773584905657</v>
      </c>
    </row>
    <row r="116" spans="1:12" x14ac:dyDescent="0.35">
      <c r="A116" s="9">
        <v>106</v>
      </c>
      <c r="B116" s="13" t="s">
        <v>6</v>
      </c>
      <c r="C116" s="9">
        <v>3</v>
      </c>
      <c r="D116" s="3">
        <v>19.71</v>
      </c>
      <c r="E116" s="3">
        <v>1.18</v>
      </c>
      <c r="F116" s="16">
        <f t="shared" si="14"/>
        <v>18.53</v>
      </c>
      <c r="G116" s="21">
        <v>18.75</v>
      </c>
      <c r="H116" s="3">
        <v>0.7</v>
      </c>
      <c r="I116" s="16">
        <f t="shared" si="15"/>
        <v>18.05</v>
      </c>
      <c r="J116" s="24">
        <f t="shared" si="16"/>
        <v>5.1200000000000045</v>
      </c>
      <c r="K116" s="7">
        <f t="shared" si="17"/>
        <v>2.5599999999999996</v>
      </c>
      <c r="L116" s="25">
        <f t="shared" si="18"/>
        <v>2.5600000000000023</v>
      </c>
    </row>
    <row r="117" spans="1:12" x14ac:dyDescent="0.35">
      <c r="A117" s="9">
        <v>107</v>
      </c>
      <c r="B117" s="13" t="s">
        <v>6</v>
      </c>
      <c r="C117" s="9">
        <v>4</v>
      </c>
      <c r="D117" s="3">
        <v>6.6</v>
      </c>
      <c r="E117" s="3">
        <v>0.13</v>
      </c>
      <c r="F117" s="16">
        <f t="shared" si="14"/>
        <v>6.47</v>
      </c>
      <c r="G117" s="21">
        <v>6.95</v>
      </c>
      <c r="H117" s="3">
        <v>0.28000000000000003</v>
      </c>
      <c r="I117" s="16">
        <f t="shared" si="15"/>
        <v>6.67</v>
      </c>
      <c r="J117" s="24">
        <f t="shared" si="16"/>
        <v>-5.0359712230215905</v>
      </c>
      <c r="K117" s="7">
        <f t="shared" si="17"/>
        <v>-2.1582733812949639</v>
      </c>
      <c r="L117" s="25">
        <f t="shared" si="18"/>
        <v>-2.8776978417266212</v>
      </c>
    </row>
    <row r="118" spans="1:12" x14ac:dyDescent="0.35">
      <c r="A118" s="9">
        <v>108</v>
      </c>
      <c r="B118" s="13" t="s">
        <v>6</v>
      </c>
      <c r="C118" s="9">
        <v>4</v>
      </c>
      <c r="D118" s="3">
        <v>9.1</v>
      </c>
      <c r="E118" s="3">
        <v>0.45</v>
      </c>
      <c r="F118" s="16">
        <f t="shared" si="14"/>
        <v>8.65</v>
      </c>
      <c r="G118" s="21">
        <v>9.0500000000000007</v>
      </c>
      <c r="H118" s="3">
        <v>0.32</v>
      </c>
      <c r="I118" s="16">
        <f t="shared" si="15"/>
        <v>8.73</v>
      </c>
      <c r="J118" s="24">
        <f t="shared" si="16"/>
        <v>0.55248618784529202</v>
      </c>
      <c r="K118" s="7">
        <f t="shared" si="17"/>
        <v>1.4364640883977899</v>
      </c>
      <c r="L118" s="25">
        <f t="shared" si="18"/>
        <v>-0.88397790055248693</v>
      </c>
    </row>
    <row r="119" spans="1:12" x14ac:dyDescent="0.35">
      <c r="A119" s="9">
        <v>109</v>
      </c>
      <c r="B119" s="13" t="s">
        <v>6</v>
      </c>
      <c r="C119" s="9">
        <v>3</v>
      </c>
      <c r="D119" s="3">
        <v>13.26</v>
      </c>
      <c r="E119" s="3">
        <v>1.99</v>
      </c>
      <c r="F119" s="16">
        <f t="shared" si="14"/>
        <v>11.27</v>
      </c>
      <c r="G119" s="21">
        <v>13.46</v>
      </c>
      <c r="H119" s="3">
        <v>1.78</v>
      </c>
      <c r="I119" s="16">
        <f t="shared" si="15"/>
        <v>11.680000000000001</v>
      </c>
      <c r="J119" s="24">
        <f t="shared" si="16"/>
        <v>-1.4858841010401267</v>
      </c>
      <c r="K119" s="7">
        <f t="shared" si="17"/>
        <v>1.5601783060921244</v>
      </c>
      <c r="L119" s="25">
        <f t="shared" si="18"/>
        <v>-3.0460624071322577</v>
      </c>
    </row>
    <row r="120" spans="1:12" x14ac:dyDescent="0.35">
      <c r="A120" s="9">
        <v>110</v>
      </c>
      <c r="B120" s="13" t="s">
        <v>6</v>
      </c>
      <c r="C120" s="9">
        <v>2</v>
      </c>
      <c r="D120" s="3">
        <v>8.9600000000000009</v>
      </c>
      <c r="E120" s="3">
        <v>0.27</v>
      </c>
      <c r="F120" s="16">
        <f t="shared" si="14"/>
        <v>8.6900000000000013</v>
      </c>
      <c r="G120" s="21">
        <v>9.52</v>
      </c>
      <c r="H120" s="3">
        <v>0.22</v>
      </c>
      <c r="I120" s="16">
        <f t="shared" si="15"/>
        <v>9.2999999999999989</v>
      </c>
      <c r="J120" s="24">
        <f t="shared" si="16"/>
        <v>-5.8823529411764577</v>
      </c>
      <c r="K120" s="7">
        <f t="shared" si="17"/>
        <v>0.52521008403361369</v>
      </c>
      <c r="L120" s="25">
        <f t="shared" si="18"/>
        <v>-6.4075630252100595</v>
      </c>
    </row>
    <row r="121" spans="1:12" x14ac:dyDescent="0.35">
      <c r="A121" s="9">
        <v>111</v>
      </c>
      <c r="B121" s="13" t="s">
        <v>6</v>
      </c>
      <c r="C121" s="9">
        <v>3</v>
      </c>
      <c r="D121" s="3">
        <v>15</v>
      </c>
      <c r="E121" s="3">
        <v>0.45</v>
      </c>
      <c r="F121" s="16">
        <f t="shared" si="14"/>
        <v>14.55</v>
      </c>
      <c r="G121" s="21">
        <v>16.239999999999998</v>
      </c>
      <c r="H121" s="3">
        <v>0.13</v>
      </c>
      <c r="I121" s="16">
        <f t="shared" si="15"/>
        <v>16.11</v>
      </c>
      <c r="J121" s="24">
        <f t="shared" si="16"/>
        <v>-7.635467980295557</v>
      </c>
      <c r="K121" s="7">
        <f t="shared" si="17"/>
        <v>1.9704433497536948</v>
      </c>
      <c r="L121" s="25">
        <f t="shared" si="18"/>
        <v>-9.6059113300492527</v>
      </c>
    </row>
    <row r="122" spans="1:12" x14ac:dyDescent="0.35">
      <c r="A122" s="9">
        <v>112</v>
      </c>
      <c r="B122" s="13" t="s">
        <v>6</v>
      </c>
      <c r="C122" s="9">
        <v>4</v>
      </c>
      <c r="D122" s="3">
        <v>7.46</v>
      </c>
      <c r="E122" s="3">
        <v>7.0000000000000007E-2</v>
      </c>
      <c r="F122" s="16">
        <f t="shared" si="14"/>
        <v>7.39</v>
      </c>
      <c r="G122" s="21">
        <v>7.16</v>
      </c>
      <c r="H122" s="3">
        <v>0.08</v>
      </c>
      <c r="I122" s="16">
        <f t="shared" si="15"/>
        <v>7.08</v>
      </c>
      <c r="J122" s="24">
        <f t="shared" si="16"/>
        <v>4.1899441340782095</v>
      </c>
      <c r="K122" s="7">
        <f t="shared" si="17"/>
        <v>-0.13966480446927365</v>
      </c>
      <c r="L122" s="25">
        <f t="shared" si="18"/>
        <v>4.329608938547481</v>
      </c>
    </row>
    <row r="123" spans="1:12" x14ac:dyDescent="0.35">
      <c r="A123" s="9">
        <v>113</v>
      </c>
      <c r="B123" s="13" t="s">
        <v>6</v>
      </c>
      <c r="C123" s="9">
        <v>2</v>
      </c>
      <c r="D123" s="3">
        <v>10.73</v>
      </c>
      <c r="E123" s="3">
        <v>0.32</v>
      </c>
      <c r="F123" s="16">
        <f t="shared" si="14"/>
        <v>10.41</v>
      </c>
      <c r="G123" s="21">
        <v>10.51</v>
      </c>
      <c r="H123" s="3">
        <v>0.43</v>
      </c>
      <c r="I123" s="16">
        <f t="shared" si="15"/>
        <v>10.08</v>
      </c>
      <c r="J123" s="24">
        <f t="shared" si="16"/>
        <v>2.0932445290199873</v>
      </c>
      <c r="K123" s="7">
        <f t="shared" si="17"/>
        <v>-1.0466222645099903</v>
      </c>
      <c r="L123" s="25">
        <f t="shared" si="18"/>
        <v>3.1398667935299724</v>
      </c>
    </row>
    <row r="124" spans="1:12" x14ac:dyDescent="0.35">
      <c r="A124" s="9">
        <v>114</v>
      </c>
      <c r="B124" s="13" t="s">
        <v>6</v>
      </c>
      <c r="C124" s="9">
        <v>3</v>
      </c>
      <c r="D124" s="3">
        <v>6.94</v>
      </c>
      <c r="E124" s="3">
        <v>0.28000000000000003</v>
      </c>
      <c r="F124" s="16">
        <f t="shared" si="14"/>
        <v>6.66</v>
      </c>
      <c r="G124" s="21">
        <v>7.19</v>
      </c>
      <c r="H124" s="3">
        <v>0.64</v>
      </c>
      <c r="I124" s="16">
        <f t="shared" si="15"/>
        <v>6.5500000000000007</v>
      </c>
      <c r="J124" s="24">
        <f t="shared" si="16"/>
        <v>-3.4770514603616132</v>
      </c>
      <c r="K124" s="7">
        <f t="shared" si="17"/>
        <v>-5.006954102920723</v>
      </c>
      <c r="L124" s="25">
        <f t="shared" si="18"/>
        <v>1.529902642559102</v>
      </c>
    </row>
    <row r="125" spans="1:12" x14ac:dyDescent="0.35">
      <c r="A125" s="9">
        <v>115</v>
      </c>
      <c r="B125" s="13" t="s">
        <v>6</v>
      </c>
      <c r="C125" s="9">
        <v>4</v>
      </c>
      <c r="D125" s="3">
        <v>14.38</v>
      </c>
      <c r="E125" s="3">
        <v>0.57999999999999996</v>
      </c>
      <c r="F125" s="16">
        <f t="shared" si="14"/>
        <v>13.8</v>
      </c>
      <c r="G125" s="21">
        <v>14.22</v>
      </c>
      <c r="H125" s="3">
        <v>0.49</v>
      </c>
      <c r="I125" s="16">
        <f t="shared" si="15"/>
        <v>13.73</v>
      </c>
      <c r="J125" s="24">
        <f t="shared" si="16"/>
        <v>1.1251758087201134</v>
      </c>
      <c r="K125" s="7">
        <f t="shared" si="17"/>
        <v>0.632911392405063</v>
      </c>
      <c r="L125" s="25">
        <f t="shared" si="18"/>
        <v>0.49226441631505119</v>
      </c>
    </row>
    <row r="126" spans="1:12" x14ac:dyDescent="0.35">
      <c r="A126" s="9">
        <v>116</v>
      </c>
      <c r="B126" s="13" t="s">
        <v>6</v>
      </c>
      <c r="C126" s="9">
        <v>3</v>
      </c>
      <c r="D126" s="3">
        <v>16.97</v>
      </c>
      <c r="E126" s="3">
        <v>1.02</v>
      </c>
      <c r="F126" s="16">
        <f t="shared" si="14"/>
        <v>15.95</v>
      </c>
      <c r="G126" s="21">
        <v>16.73</v>
      </c>
      <c r="H126" s="3">
        <v>1.67</v>
      </c>
      <c r="I126" s="16">
        <f t="shared" si="15"/>
        <v>15.06</v>
      </c>
      <c r="J126" s="24">
        <f t="shared" si="16"/>
        <v>1.4345487148834335</v>
      </c>
      <c r="K126" s="7">
        <f t="shared" si="17"/>
        <v>-3.8852361028093236</v>
      </c>
      <c r="L126" s="25">
        <f t="shared" si="18"/>
        <v>5.31978481769276</v>
      </c>
    </row>
    <row r="127" spans="1:12" x14ac:dyDescent="0.35">
      <c r="A127" s="9">
        <v>117</v>
      </c>
      <c r="B127" s="13" t="s">
        <v>6</v>
      </c>
      <c r="C127" s="9">
        <v>5</v>
      </c>
      <c r="D127" s="3">
        <v>8.4700000000000006</v>
      </c>
      <c r="E127" s="3">
        <v>0.59</v>
      </c>
      <c r="F127" s="16">
        <f t="shared" si="14"/>
        <v>7.8800000000000008</v>
      </c>
      <c r="G127" s="21">
        <v>8.57</v>
      </c>
      <c r="H127" s="3">
        <v>0.55000000000000004</v>
      </c>
      <c r="I127" s="16">
        <f t="shared" si="15"/>
        <v>8.02</v>
      </c>
      <c r="J127" s="24">
        <f t="shared" si="16"/>
        <v>-1.1668611435239165</v>
      </c>
      <c r="K127" s="7">
        <f t="shared" si="17"/>
        <v>0.46674445740956738</v>
      </c>
      <c r="L127" s="25">
        <f t="shared" si="18"/>
        <v>-1.6336056009334747</v>
      </c>
    </row>
    <row r="128" spans="1:12" x14ac:dyDescent="0.35">
      <c r="A128" s="9">
        <v>118</v>
      </c>
      <c r="B128" s="13" t="s">
        <v>6</v>
      </c>
      <c r="C128" s="9">
        <v>5</v>
      </c>
      <c r="D128" s="3">
        <v>7.29</v>
      </c>
      <c r="E128" s="3">
        <v>7.0000000000000007E-2</v>
      </c>
      <c r="F128" s="16">
        <f t="shared" si="14"/>
        <v>7.22</v>
      </c>
      <c r="G128" s="21">
        <v>7.03</v>
      </c>
      <c r="H128" s="3">
        <v>0.13</v>
      </c>
      <c r="I128" s="16">
        <f t="shared" si="15"/>
        <v>6.9</v>
      </c>
      <c r="J128" s="24">
        <f t="shared" si="16"/>
        <v>3.6984352773826425</v>
      </c>
      <c r="K128" s="7">
        <f t="shared" si="17"/>
        <v>-0.85348506401137969</v>
      </c>
      <c r="L128" s="25">
        <f t="shared" si="18"/>
        <v>4.551920341394017</v>
      </c>
    </row>
    <row r="129" spans="1:12" x14ac:dyDescent="0.35">
      <c r="A129" s="9">
        <v>119</v>
      </c>
      <c r="B129" s="13" t="s">
        <v>6</v>
      </c>
      <c r="C129" s="9">
        <v>2</v>
      </c>
      <c r="D129" s="3">
        <v>8.2799999999999994</v>
      </c>
      <c r="E129" s="3">
        <v>0.08</v>
      </c>
      <c r="F129" s="16">
        <f t="shared" si="14"/>
        <v>8.1999999999999993</v>
      </c>
      <c r="G129" s="21">
        <v>8.19</v>
      </c>
      <c r="H129" s="3">
        <v>0.27</v>
      </c>
      <c r="I129" s="16">
        <f t="shared" si="15"/>
        <v>7.92</v>
      </c>
      <c r="J129" s="24">
        <f t="shared" si="16"/>
        <v>1.0989010989010972</v>
      </c>
      <c r="K129" s="7">
        <f t="shared" si="17"/>
        <v>-2.3199023199023201</v>
      </c>
      <c r="L129" s="25">
        <f t="shared" si="18"/>
        <v>3.4188034188034115</v>
      </c>
    </row>
    <row r="130" spans="1:12" x14ac:dyDescent="0.35">
      <c r="A130" s="9">
        <v>120</v>
      </c>
      <c r="B130" s="13" t="s">
        <v>6</v>
      </c>
      <c r="C130" s="9">
        <v>5</v>
      </c>
      <c r="D130" s="3">
        <v>8.36</v>
      </c>
      <c r="E130" s="3">
        <v>0.25</v>
      </c>
      <c r="F130" s="16">
        <f t="shared" si="14"/>
        <v>8.11</v>
      </c>
      <c r="G130" s="21">
        <v>8.7899999999999991</v>
      </c>
      <c r="H130" s="3">
        <v>0.45</v>
      </c>
      <c r="I130" s="16">
        <f t="shared" si="15"/>
        <v>8.34</v>
      </c>
      <c r="J130" s="24">
        <f t="shared" si="16"/>
        <v>-4.8919226393629094</v>
      </c>
      <c r="K130" s="7">
        <f t="shared" si="17"/>
        <v>-2.2753128555176341</v>
      </c>
      <c r="L130" s="25">
        <f t="shared" si="18"/>
        <v>-2.6166097838452838</v>
      </c>
    </row>
    <row r="131" spans="1:12" x14ac:dyDescent="0.35">
      <c r="A131" s="9">
        <v>121</v>
      </c>
      <c r="B131" s="13" t="s">
        <v>6</v>
      </c>
      <c r="C131" s="9">
        <v>2</v>
      </c>
      <c r="D131" s="3">
        <v>7.67</v>
      </c>
      <c r="E131" s="3">
        <v>0.23</v>
      </c>
      <c r="F131" s="16">
        <f t="shared" si="14"/>
        <v>7.4399999999999995</v>
      </c>
      <c r="G131" s="21">
        <v>8.0299999999999994</v>
      </c>
      <c r="H131" s="3">
        <v>0.28000000000000003</v>
      </c>
      <c r="I131" s="16">
        <f t="shared" si="15"/>
        <v>7.7499999999999991</v>
      </c>
      <c r="J131" s="24">
        <f t="shared" si="16"/>
        <v>-4.4831880448318735</v>
      </c>
      <c r="K131" s="7">
        <f t="shared" si="17"/>
        <v>-0.62266500622665033</v>
      </c>
      <c r="L131" s="25">
        <f t="shared" si="18"/>
        <v>-3.8605230386052258</v>
      </c>
    </row>
    <row r="132" spans="1:12" x14ac:dyDescent="0.35">
      <c r="A132" s="9">
        <v>122</v>
      </c>
      <c r="B132" s="13" t="s">
        <v>6</v>
      </c>
      <c r="C132" s="9">
        <v>5</v>
      </c>
      <c r="D132" s="3">
        <v>14.42</v>
      </c>
      <c r="E132" s="3">
        <v>0.87</v>
      </c>
      <c r="F132" s="16">
        <f t="shared" si="14"/>
        <v>13.55</v>
      </c>
      <c r="G132" s="21">
        <v>14.97</v>
      </c>
      <c r="H132" s="3">
        <v>1.55</v>
      </c>
      <c r="I132" s="16">
        <f t="shared" si="15"/>
        <v>13.42</v>
      </c>
      <c r="J132" s="24">
        <f t="shared" si="16"/>
        <v>-3.6740146960587889</v>
      </c>
      <c r="K132" s="7">
        <f t="shared" si="17"/>
        <v>-4.5424181696726791</v>
      </c>
      <c r="L132" s="25">
        <f t="shared" si="18"/>
        <v>0.86840347361389969</v>
      </c>
    </row>
    <row r="133" spans="1:12" x14ac:dyDescent="0.35">
      <c r="A133" s="9">
        <v>123</v>
      </c>
      <c r="B133" s="13" t="s">
        <v>6</v>
      </c>
      <c r="C133" s="9">
        <v>5</v>
      </c>
      <c r="D133" s="3">
        <v>15.33</v>
      </c>
      <c r="E133" s="3">
        <v>1.23</v>
      </c>
      <c r="F133" s="16">
        <f t="shared" si="14"/>
        <v>14.1</v>
      </c>
      <c r="G133" s="21">
        <v>16.96</v>
      </c>
      <c r="H133" s="3">
        <v>3.61</v>
      </c>
      <c r="I133" s="16">
        <f t="shared" si="15"/>
        <v>13.350000000000001</v>
      </c>
      <c r="J133" s="24">
        <f t="shared" si="16"/>
        <v>-9.6108490566037776</v>
      </c>
      <c r="K133" s="7">
        <f t="shared" si="17"/>
        <v>-14.033018867924527</v>
      </c>
      <c r="L133" s="25">
        <f t="shared" si="18"/>
        <v>4.4221698113207442</v>
      </c>
    </row>
    <row r="134" spans="1:12" x14ac:dyDescent="0.35">
      <c r="A134" s="9">
        <v>124</v>
      </c>
      <c r="B134" s="13" t="s">
        <v>6</v>
      </c>
      <c r="C134" s="9">
        <v>3</v>
      </c>
      <c r="D134" s="3">
        <v>15.67</v>
      </c>
      <c r="E134" s="3">
        <v>0.16</v>
      </c>
      <c r="F134" s="16">
        <f t="shared" si="14"/>
        <v>15.51</v>
      </c>
      <c r="G134" s="21">
        <v>16.420000000000002</v>
      </c>
      <c r="H134" s="3">
        <v>0.37</v>
      </c>
      <c r="I134" s="16">
        <f t="shared" si="15"/>
        <v>16.05</v>
      </c>
      <c r="J134" s="24">
        <f t="shared" si="16"/>
        <v>-4.5676004872107292</v>
      </c>
      <c r="K134" s="7">
        <f t="shared" si="17"/>
        <v>-1.278928136419001</v>
      </c>
      <c r="L134" s="25">
        <f t="shared" si="18"/>
        <v>-3.2886723507917228</v>
      </c>
    </row>
    <row r="135" spans="1:12" x14ac:dyDescent="0.35">
      <c r="A135" s="9">
        <v>125</v>
      </c>
      <c r="B135" s="13" t="s">
        <v>6</v>
      </c>
      <c r="C135" s="9">
        <v>4</v>
      </c>
      <c r="D135" s="3">
        <v>6.9</v>
      </c>
      <c r="E135" s="3">
        <v>0</v>
      </c>
      <c r="F135" s="16">
        <f t="shared" si="14"/>
        <v>6.9</v>
      </c>
      <c r="G135" s="21">
        <v>7.18</v>
      </c>
      <c r="H135" s="3">
        <v>0</v>
      </c>
      <c r="I135" s="16">
        <f t="shared" si="15"/>
        <v>7.18</v>
      </c>
      <c r="J135" s="24">
        <f t="shared" si="16"/>
        <v>-3.8997214484679574</v>
      </c>
      <c r="K135" s="7">
        <f t="shared" si="17"/>
        <v>0</v>
      </c>
      <c r="L135" s="25">
        <f t="shared" si="18"/>
        <v>-3.8997214484679574</v>
      </c>
    </row>
    <row r="136" spans="1:12" s="6" customFormat="1" x14ac:dyDescent="0.35">
      <c r="A136" s="11">
        <v>126</v>
      </c>
      <c r="B136" s="12" t="s">
        <v>7</v>
      </c>
      <c r="C136" s="11">
        <v>5</v>
      </c>
      <c r="D136" s="5">
        <v>9.81</v>
      </c>
      <c r="E136" s="5">
        <v>0.39</v>
      </c>
      <c r="F136" s="16">
        <f t="shared" si="14"/>
        <v>9.42</v>
      </c>
      <c r="G136" s="22">
        <v>9.69</v>
      </c>
      <c r="H136" s="5">
        <v>0.88</v>
      </c>
      <c r="I136" s="16">
        <f t="shared" si="15"/>
        <v>8.8099999999999987</v>
      </c>
      <c r="J136" s="24">
        <f t="shared" si="16"/>
        <v>1.2383900928792673</v>
      </c>
      <c r="K136" s="7">
        <f t="shared" si="17"/>
        <v>-5.056759545923633</v>
      </c>
      <c r="L136" s="25">
        <f t="shared" si="18"/>
        <v>6.2951496388029025</v>
      </c>
    </row>
    <row r="137" spans="1:12" x14ac:dyDescent="0.35">
      <c r="A137" s="9">
        <v>127</v>
      </c>
      <c r="B137" s="13" t="s">
        <v>7</v>
      </c>
      <c r="C137" s="9">
        <v>4</v>
      </c>
      <c r="D137" s="3">
        <v>20.25</v>
      </c>
      <c r="E137" s="3">
        <v>0.61</v>
      </c>
      <c r="F137" s="16">
        <f t="shared" si="14"/>
        <v>19.64</v>
      </c>
      <c r="G137" s="21">
        <v>19.899999999999999</v>
      </c>
      <c r="H137" s="3">
        <v>0.44</v>
      </c>
      <c r="I137" s="16">
        <f t="shared" si="15"/>
        <v>19.459999999999997</v>
      </c>
      <c r="J137" s="24">
        <f t="shared" si="16"/>
        <v>1.7587939698492534</v>
      </c>
      <c r="K137" s="7">
        <f t="shared" si="17"/>
        <v>0.85427135678391963</v>
      </c>
      <c r="L137" s="25">
        <f t="shared" si="18"/>
        <v>0.9045226130653431</v>
      </c>
    </row>
    <row r="138" spans="1:12" x14ac:dyDescent="0.35">
      <c r="A138" s="9">
        <v>128</v>
      </c>
      <c r="B138" s="13" t="s">
        <v>7</v>
      </c>
      <c r="C138" s="9">
        <v>5</v>
      </c>
      <c r="D138" s="3">
        <v>19.07</v>
      </c>
      <c r="E138" s="3">
        <v>1.72</v>
      </c>
      <c r="F138" s="16">
        <f t="shared" si="14"/>
        <v>17.350000000000001</v>
      </c>
      <c r="G138" s="21">
        <v>20.260000000000002</v>
      </c>
      <c r="H138" s="3">
        <v>4.2699999999999996</v>
      </c>
      <c r="I138" s="16">
        <f t="shared" si="15"/>
        <v>15.990000000000002</v>
      </c>
      <c r="J138" s="24">
        <f t="shared" si="16"/>
        <v>-5.8736426456071129</v>
      </c>
      <c r="K138" s="7">
        <f t="shared" si="17"/>
        <v>-12.586377097729514</v>
      </c>
      <c r="L138" s="25">
        <f t="shared" si="18"/>
        <v>6.7127344521224055</v>
      </c>
    </row>
    <row r="139" spans="1:12" x14ac:dyDescent="0.35">
      <c r="A139" s="9">
        <v>129</v>
      </c>
      <c r="B139" s="13" t="s">
        <v>7</v>
      </c>
      <c r="C139" s="9">
        <v>2</v>
      </c>
      <c r="D139" s="3">
        <v>27.25</v>
      </c>
      <c r="E139" s="3">
        <v>3</v>
      </c>
      <c r="F139" s="16">
        <f t="shared" si="14"/>
        <v>24.25</v>
      </c>
      <c r="G139" s="21">
        <v>28.01</v>
      </c>
      <c r="H139" s="3">
        <v>1.59</v>
      </c>
      <c r="I139" s="16">
        <f t="shared" si="15"/>
        <v>26.42</v>
      </c>
      <c r="J139" s="24">
        <f t="shared" si="16"/>
        <v>-2.7133166726169282</v>
      </c>
      <c r="K139" s="7">
        <f t="shared" si="17"/>
        <v>5.0339164584077114</v>
      </c>
      <c r="L139" s="25">
        <f t="shared" si="18"/>
        <v>-7.7472331310246405</v>
      </c>
    </row>
    <row r="140" spans="1:12" x14ac:dyDescent="0.35">
      <c r="A140" s="9">
        <v>130</v>
      </c>
      <c r="B140" s="13" t="s">
        <v>7</v>
      </c>
      <c r="C140" s="9">
        <v>2</v>
      </c>
      <c r="D140" s="3">
        <v>16.23</v>
      </c>
      <c r="E140" s="3">
        <v>2.6</v>
      </c>
      <c r="F140" s="16">
        <f t="shared" si="14"/>
        <v>13.63</v>
      </c>
      <c r="G140" s="21">
        <v>16.440000000000001</v>
      </c>
      <c r="H140" s="3">
        <v>2.86</v>
      </c>
      <c r="I140" s="16">
        <f t="shared" si="15"/>
        <v>13.580000000000002</v>
      </c>
      <c r="J140" s="24">
        <f t="shared" si="16"/>
        <v>-1.2773722627737276</v>
      </c>
      <c r="K140" s="7">
        <f t="shared" si="17"/>
        <v>-1.5815085158150837</v>
      </c>
      <c r="L140" s="25">
        <f t="shared" si="18"/>
        <v>0.30413625304135605</v>
      </c>
    </row>
    <row r="141" spans="1:12" x14ac:dyDescent="0.35">
      <c r="A141" s="9">
        <v>131</v>
      </c>
      <c r="B141" s="13" t="s">
        <v>7</v>
      </c>
      <c r="C141" s="9">
        <v>3</v>
      </c>
      <c r="D141" s="3">
        <v>9.2200000000000006</v>
      </c>
      <c r="E141" s="3">
        <v>0.46</v>
      </c>
      <c r="F141" s="16">
        <f t="shared" si="14"/>
        <v>8.76</v>
      </c>
      <c r="G141" s="21">
        <v>9.61</v>
      </c>
      <c r="H141" s="3">
        <v>0.52</v>
      </c>
      <c r="I141" s="16">
        <f t="shared" si="15"/>
        <v>9.09</v>
      </c>
      <c r="J141" s="24">
        <f t="shared" si="16"/>
        <v>-4.0582726326742851</v>
      </c>
      <c r="K141" s="7">
        <f t="shared" si="17"/>
        <v>-0.62434963579604574</v>
      </c>
      <c r="L141" s="25">
        <f t="shared" si="18"/>
        <v>-3.4339229968782528</v>
      </c>
    </row>
    <row r="142" spans="1:12" x14ac:dyDescent="0.35">
      <c r="A142" s="9">
        <v>132</v>
      </c>
      <c r="B142" s="13" t="s">
        <v>7</v>
      </c>
      <c r="C142" s="9">
        <v>1</v>
      </c>
      <c r="D142" s="3">
        <v>13.02</v>
      </c>
      <c r="E142" s="3">
        <v>0.26</v>
      </c>
      <c r="F142" s="16">
        <f t="shared" si="14"/>
        <v>12.76</v>
      </c>
      <c r="G142" s="21">
        <v>13.92</v>
      </c>
      <c r="H142" s="3">
        <v>1.06</v>
      </c>
      <c r="I142" s="16">
        <f t="shared" si="15"/>
        <v>12.86</v>
      </c>
      <c r="J142" s="24">
        <f t="shared" si="16"/>
        <v>-6.4655172413793132</v>
      </c>
      <c r="K142" s="7">
        <f t="shared" si="17"/>
        <v>-5.7471264367816097</v>
      </c>
      <c r="L142" s="25">
        <f t="shared" si="18"/>
        <v>-0.71839080459769866</v>
      </c>
    </row>
    <row r="143" spans="1:12" x14ac:dyDescent="0.35">
      <c r="A143" s="9">
        <v>133</v>
      </c>
      <c r="B143" s="13" t="s">
        <v>7</v>
      </c>
      <c r="C143" s="9">
        <v>3</v>
      </c>
      <c r="D143" s="3">
        <v>18.41</v>
      </c>
      <c r="E143" s="3">
        <v>1.1000000000000001</v>
      </c>
      <c r="F143" s="16">
        <f t="shared" si="14"/>
        <v>17.309999999999999</v>
      </c>
      <c r="G143" s="21">
        <v>18.79</v>
      </c>
      <c r="H143" s="3">
        <v>1.35</v>
      </c>
      <c r="I143" s="16">
        <f t="shared" si="15"/>
        <v>17.439999999999998</v>
      </c>
      <c r="J143" s="24">
        <f t="shared" si="16"/>
        <v>-2.0223523150611973</v>
      </c>
      <c r="K143" s="7">
        <f t="shared" si="17"/>
        <v>-1.3304949441192124</v>
      </c>
      <c r="L143" s="25">
        <f t="shared" si="18"/>
        <v>-0.69185737094198518</v>
      </c>
    </row>
    <row r="144" spans="1:12" x14ac:dyDescent="0.35">
      <c r="A144" s="9">
        <v>134</v>
      </c>
      <c r="B144" s="13" t="s">
        <v>7</v>
      </c>
      <c r="C144" s="9">
        <v>1</v>
      </c>
      <c r="D144" s="3">
        <v>12.18</v>
      </c>
      <c r="E144" s="3">
        <v>0.49</v>
      </c>
      <c r="F144" s="16">
        <f t="shared" si="14"/>
        <v>11.69</v>
      </c>
      <c r="G144" s="21">
        <v>13.6</v>
      </c>
      <c r="H144" s="3">
        <v>1.39</v>
      </c>
      <c r="I144" s="16">
        <f t="shared" si="15"/>
        <v>12.209999999999999</v>
      </c>
      <c r="J144" s="24">
        <f t="shared" si="16"/>
        <v>-10.441176470588236</v>
      </c>
      <c r="K144" s="7">
        <f t="shared" si="17"/>
        <v>-6.6176470588235299</v>
      </c>
      <c r="L144" s="25">
        <f t="shared" si="18"/>
        <v>-3.8235294117647025</v>
      </c>
    </row>
    <row r="145" spans="1:12" x14ac:dyDescent="0.35">
      <c r="A145" s="9">
        <v>135</v>
      </c>
      <c r="B145" s="13" t="s">
        <v>7</v>
      </c>
      <c r="C145" s="9">
        <v>1</v>
      </c>
      <c r="D145" s="3">
        <v>7</v>
      </c>
      <c r="E145" s="3">
        <v>0.14000000000000001</v>
      </c>
      <c r="F145" s="16">
        <f t="shared" si="14"/>
        <v>6.86</v>
      </c>
      <c r="G145" s="21">
        <v>7.11</v>
      </c>
      <c r="H145" s="3">
        <v>0.22</v>
      </c>
      <c r="I145" s="16">
        <f t="shared" si="15"/>
        <v>6.8900000000000006</v>
      </c>
      <c r="J145" s="24">
        <f t="shared" si="16"/>
        <v>-1.5471167369901591</v>
      </c>
      <c r="K145" s="7">
        <f t="shared" si="17"/>
        <v>-1.1251758087201125</v>
      </c>
      <c r="L145" s="25">
        <f t="shared" si="18"/>
        <v>-0.4219409282700457</v>
      </c>
    </row>
    <row r="146" spans="1:12" x14ac:dyDescent="0.35">
      <c r="A146" s="9">
        <v>136</v>
      </c>
      <c r="B146" s="13" t="s">
        <v>7</v>
      </c>
      <c r="C146" s="9">
        <v>2</v>
      </c>
      <c r="D146" s="3">
        <v>17.190000000000001</v>
      </c>
      <c r="E146" s="3">
        <v>0.69</v>
      </c>
      <c r="F146" s="16">
        <f t="shared" si="14"/>
        <v>16.5</v>
      </c>
      <c r="G146" s="21">
        <v>17.12</v>
      </c>
      <c r="H146" s="3">
        <v>1.1100000000000001</v>
      </c>
      <c r="I146" s="16">
        <f t="shared" si="15"/>
        <v>16.010000000000002</v>
      </c>
      <c r="J146" s="24">
        <f t="shared" si="16"/>
        <v>0.40887850467289882</v>
      </c>
      <c r="K146" s="7">
        <f t="shared" si="17"/>
        <v>-2.4532710280373839</v>
      </c>
      <c r="L146" s="25">
        <f t="shared" si="18"/>
        <v>2.8621495327102711</v>
      </c>
    </row>
    <row r="147" spans="1:12" x14ac:dyDescent="0.35">
      <c r="A147" s="9">
        <v>137</v>
      </c>
      <c r="B147" s="13" t="s">
        <v>7</v>
      </c>
      <c r="C147" s="9">
        <v>5</v>
      </c>
      <c r="D147" s="3">
        <v>19.13</v>
      </c>
      <c r="E147" s="3">
        <v>0.56999999999999995</v>
      </c>
      <c r="F147" s="16">
        <f t="shared" si="14"/>
        <v>18.559999999999999</v>
      </c>
      <c r="G147" s="21">
        <v>20.52</v>
      </c>
      <c r="H147" s="3">
        <v>1.42</v>
      </c>
      <c r="I147" s="16">
        <f t="shared" si="15"/>
        <v>19.100000000000001</v>
      </c>
      <c r="J147" s="24">
        <f t="shared" si="16"/>
        <v>-6.7738791423001974</v>
      </c>
      <c r="K147" s="7">
        <f t="shared" si="17"/>
        <v>-4.1423001949317735</v>
      </c>
      <c r="L147" s="25">
        <f t="shared" si="18"/>
        <v>-2.6315789473684346</v>
      </c>
    </row>
    <row r="148" spans="1:12" x14ac:dyDescent="0.35">
      <c r="A148" s="9">
        <v>138</v>
      </c>
      <c r="B148" s="13" t="s">
        <v>7</v>
      </c>
      <c r="C148" s="9">
        <v>5</v>
      </c>
      <c r="D148" s="3">
        <v>7.89</v>
      </c>
      <c r="E148" s="3">
        <v>0.16</v>
      </c>
      <c r="F148" s="16">
        <f t="shared" si="14"/>
        <v>7.7299999999999995</v>
      </c>
      <c r="G148" s="21">
        <v>8.11</v>
      </c>
      <c r="H148" s="3">
        <v>0.43</v>
      </c>
      <c r="I148" s="16">
        <f t="shared" si="15"/>
        <v>7.68</v>
      </c>
      <c r="J148" s="24">
        <f t="shared" si="16"/>
        <v>-2.712700369913684</v>
      </c>
      <c r="K148" s="7">
        <f t="shared" si="17"/>
        <v>-3.3292231812577064</v>
      </c>
      <c r="L148" s="25">
        <f t="shared" si="18"/>
        <v>0.61652281134401754</v>
      </c>
    </row>
    <row r="149" spans="1:12" x14ac:dyDescent="0.35">
      <c r="A149" s="9">
        <v>139</v>
      </c>
      <c r="B149" s="13" t="s">
        <v>7</v>
      </c>
      <c r="C149" s="9">
        <v>2</v>
      </c>
      <c r="D149" s="3">
        <v>11.07</v>
      </c>
      <c r="E149" s="3">
        <v>0.33</v>
      </c>
      <c r="F149" s="16">
        <f t="shared" si="14"/>
        <v>10.74</v>
      </c>
      <c r="G149" s="21">
        <v>11.47</v>
      </c>
      <c r="H149" s="3">
        <v>0.34</v>
      </c>
      <c r="I149" s="16">
        <f t="shared" si="15"/>
        <v>11.13</v>
      </c>
      <c r="J149" s="24">
        <f t="shared" si="16"/>
        <v>-3.4873583260680059</v>
      </c>
      <c r="K149" s="7">
        <f t="shared" si="17"/>
        <v>-8.7183958151700158E-2</v>
      </c>
      <c r="L149" s="25">
        <f t="shared" si="18"/>
        <v>-3.4001743679163079</v>
      </c>
    </row>
    <row r="150" spans="1:12" x14ac:dyDescent="0.35">
      <c r="A150" s="9">
        <v>140</v>
      </c>
      <c r="B150" s="13" t="s">
        <v>7</v>
      </c>
      <c r="C150" s="9">
        <v>3</v>
      </c>
      <c r="D150" s="3">
        <v>12.79</v>
      </c>
      <c r="E150" s="3">
        <v>0.51</v>
      </c>
      <c r="F150" s="16">
        <f t="shared" si="14"/>
        <v>12.28</v>
      </c>
      <c r="G150" s="21">
        <v>12.88</v>
      </c>
      <c r="H150" s="3">
        <v>0.57999999999999996</v>
      </c>
      <c r="I150" s="16">
        <f t="shared" si="15"/>
        <v>12.3</v>
      </c>
      <c r="J150" s="24">
        <f t="shared" si="16"/>
        <v>-0.69875776397516798</v>
      </c>
      <c r="K150" s="7">
        <f t="shared" si="17"/>
        <v>-0.54347826086956474</v>
      </c>
      <c r="L150" s="25">
        <f t="shared" si="18"/>
        <v>-0.15527950310560051</v>
      </c>
    </row>
    <row r="151" spans="1:12" x14ac:dyDescent="0.35">
      <c r="A151" s="9">
        <v>141</v>
      </c>
      <c r="B151" s="13" t="s">
        <v>7</v>
      </c>
      <c r="C151" s="9">
        <v>5</v>
      </c>
      <c r="D151" s="3">
        <v>18.510000000000002</v>
      </c>
      <c r="E151" s="3">
        <v>0.56000000000000005</v>
      </c>
      <c r="F151" s="16">
        <f t="shared" si="14"/>
        <v>17.950000000000003</v>
      </c>
      <c r="G151" s="21">
        <v>19.18</v>
      </c>
      <c r="H151" s="3">
        <v>1.51</v>
      </c>
      <c r="I151" s="16">
        <f t="shared" si="15"/>
        <v>17.669999999999998</v>
      </c>
      <c r="J151" s="24">
        <f t="shared" si="16"/>
        <v>-3.4932221063607827</v>
      </c>
      <c r="K151" s="7">
        <f t="shared" si="17"/>
        <v>-4.9530761209593326</v>
      </c>
      <c r="L151" s="25">
        <f t="shared" si="18"/>
        <v>1.4598540145985646</v>
      </c>
    </row>
    <row r="152" spans="1:12" x14ac:dyDescent="0.35">
      <c r="A152" s="9">
        <v>142</v>
      </c>
      <c r="B152" s="13" t="s">
        <v>7</v>
      </c>
      <c r="C152" s="9">
        <v>1</v>
      </c>
      <c r="D152" s="3">
        <v>9.76</v>
      </c>
      <c r="E152" s="3">
        <v>0.1</v>
      </c>
      <c r="F152" s="16">
        <f t="shared" si="14"/>
        <v>9.66</v>
      </c>
      <c r="G152" s="21">
        <v>9.98</v>
      </c>
      <c r="H152" s="3">
        <v>0.2</v>
      </c>
      <c r="I152" s="16">
        <f t="shared" si="15"/>
        <v>9.7800000000000011</v>
      </c>
      <c r="J152" s="24">
        <f t="shared" si="16"/>
        <v>-2.2044088176352767</v>
      </c>
      <c r="K152" s="7">
        <f t="shared" si="17"/>
        <v>-1.002004008016032</v>
      </c>
      <c r="L152" s="25">
        <f t="shared" si="18"/>
        <v>-1.2024048096192483</v>
      </c>
    </row>
    <row r="153" spans="1:12" x14ac:dyDescent="0.35">
      <c r="A153" s="9">
        <v>143</v>
      </c>
      <c r="B153" s="13" t="s">
        <v>7</v>
      </c>
      <c r="C153" s="9">
        <v>2</v>
      </c>
      <c r="D153" s="3">
        <v>13.79</v>
      </c>
      <c r="E153" s="3">
        <v>0.97</v>
      </c>
      <c r="F153" s="16">
        <f t="shared" si="14"/>
        <v>12.819999999999999</v>
      </c>
      <c r="G153" s="21">
        <v>14.35</v>
      </c>
      <c r="H153" s="3">
        <v>1.83</v>
      </c>
      <c r="I153" s="16">
        <f t="shared" si="15"/>
        <v>12.52</v>
      </c>
      <c r="J153" s="24">
        <f t="shared" si="16"/>
        <v>-3.9024390243902474</v>
      </c>
      <c r="K153" s="7">
        <f t="shared" si="17"/>
        <v>-5.9930313588850179</v>
      </c>
      <c r="L153" s="25">
        <f t="shared" si="18"/>
        <v>2.0905923344947661</v>
      </c>
    </row>
    <row r="154" spans="1:12" s="6" customFormat="1" x14ac:dyDescent="0.35">
      <c r="A154" s="11">
        <v>144</v>
      </c>
      <c r="B154" s="12" t="s">
        <v>8</v>
      </c>
      <c r="C154" s="11">
        <v>5</v>
      </c>
      <c r="D154" s="5">
        <v>9.75</v>
      </c>
      <c r="E154" s="5">
        <v>0.59</v>
      </c>
      <c r="F154" s="16">
        <f t="shared" si="14"/>
        <v>9.16</v>
      </c>
      <c r="G154" s="22">
        <v>9.5299999999999994</v>
      </c>
      <c r="H154" s="5">
        <v>0.55000000000000004</v>
      </c>
      <c r="I154" s="16">
        <f t="shared" si="15"/>
        <v>8.9799999999999986</v>
      </c>
      <c r="J154" s="24">
        <f t="shared" si="16"/>
        <v>2.3084994753410353</v>
      </c>
      <c r="K154" s="7">
        <f t="shared" si="17"/>
        <v>0.41972717733473164</v>
      </c>
      <c r="L154" s="25">
        <f t="shared" si="18"/>
        <v>1.8887722980063117</v>
      </c>
    </row>
    <row r="155" spans="1:12" x14ac:dyDescent="0.35">
      <c r="A155" s="9">
        <v>145</v>
      </c>
      <c r="B155" s="13" t="s">
        <v>8</v>
      </c>
      <c r="C155" s="9">
        <v>1</v>
      </c>
      <c r="D155" s="3">
        <v>10.28</v>
      </c>
      <c r="E155" s="3">
        <v>0</v>
      </c>
      <c r="F155" s="16">
        <f t="shared" si="14"/>
        <v>10.28</v>
      </c>
      <c r="G155" s="21">
        <v>9.8800000000000008</v>
      </c>
      <c r="H155" s="3">
        <v>0</v>
      </c>
      <c r="I155" s="16">
        <f t="shared" si="15"/>
        <v>9.8800000000000008</v>
      </c>
      <c r="J155" s="24">
        <f t="shared" si="16"/>
        <v>4.0485829959514028</v>
      </c>
      <c r="K155" s="7">
        <f t="shared" si="17"/>
        <v>0</v>
      </c>
      <c r="L155" s="25">
        <f t="shared" si="18"/>
        <v>4.0485829959514028</v>
      </c>
    </row>
    <row r="156" spans="1:12" x14ac:dyDescent="0.35">
      <c r="A156" s="9">
        <v>146</v>
      </c>
      <c r="B156" s="13" t="s">
        <v>8</v>
      </c>
      <c r="C156" s="9">
        <v>4</v>
      </c>
      <c r="D156" s="3">
        <v>17.88</v>
      </c>
      <c r="E156" s="3">
        <v>0</v>
      </c>
      <c r="F156" s="16">
        <f t="shared" si="14"/>
        <v>17.88</v>
      </c>
      <c r="G156" s="21">
        <v>17.399999999999999</v>
      </c>
      <c r="H156" s="3">
        <v>0</v>
      </c>
      <c r="I156" s="16">
        <f t="shared" si="15"/>
        <v>17.399999999999999</v>
      </c>
      <c r="J156" s="24">
        <f t="shared" si="16"/>
        <v>2.7586206896551753</v>
      </c>
      <c r="K156" s="7">
        <f t="shared" si="17"/>
        <v>0</v>
      </c>
      <c r="L156" s="25">
        <f t="shared" si="18"/>
        <v>2.7586206896551753</v>
      </c>
    </row>
    <row r="157" spans="1:12" x14ac:dyDescent="0.35">
      <c r="A157" s="9">
        <v>147</v>
      </c>
      <c r="B157" s="13" t="s">
        <v>8</v>
      </c>
      <c r="C157" s="9">
        <v>1</v>
      </c>
      <c r="D157" s="3">
        <v>8.5500000000000007</v>
      </c>
      <c r="E157" s="3">
        <v>0.09</v>
      </c>
      <c r="F157" s="16">
        <f t="shared" si="14"/>
        <v>8.4600000000000009</v>
      </c>
      <c r="G157" s="21">
        <v>8.9600000000000009</v>
      </c>
      <c r="H157" s="3">
        <v>0.38</v>
      </c>
      <c r="I157" s="16">
        <f t="shared" si="15"/>
        <v>8.58</v>
      </c>
      <c r="J157" s="24">
        <f t="shared" si="16"/>
        <v>-4.5758928571428585</v>
      </c>
      <c r="K157" s="7">
        <f t="shared" si="17"/>
        <v>-3.2366071428571432</v>
      </c>
      <c r="L157" s="25">
        <f t="shared" si="18"/>
        <v>-1.3392857142857053</v>
      </c>
    </row>
    <row r="158" spans="1:12" x14ac:dyDescent="0.35">
      <c r="A158" s="9">
        <v>148</v>
      </c>
      <c r="B158" s="13" t="s">
        <v>8</v>
      </c>
      <c r="C158" s="9">
        <v>5</v>
      </c>
      <c r="D158" s="3">
        <v>10.79</v>
      </c>
      <c r="E158" s="3">
        <v>0.22</v>
      </c>
      <c r="F158" s="16">
        <f t="shared" si="14"/>
        <v>10.569999999999999</v>
      </c>
      <c r="G158" s="21">
        <v>10.52</v>
      </c>
      <c r="H158" s="3">
        <v>0.1</v>
      </c>
      <c r="I158" s="16">
        <f t="shared" si="15"/>
        <v>10.42</v>
      </c>
      <c r="J158" s="24">
        <f t="shared" si="16"/>
        <v>2.5665399239543687</v>
      </c>
      <c r="K158" s="7">
        <f t="shared" si="17"/>
        <v>1.1406844106463878</v>
      </c>
      <c r="L158" s="25">
        <f t="shared" si="18"/>
        <v>1.4258555133079713</v>
      </c>
    </row>
    <row r="159" spans="1:12" x14ac:dyDescent="0.35">
      <c r="A159" s="9">
        <v>149</v>
      </c>
      <c r="B159" s="13" t="s">
        <v>8</v>
      </c>
      <c r="C159" s="9">
        <v>5</v>
      </c>
      <c r="D159" s="3">
        <v>12.05</v>
      </c>
      <c r="E159" s="3">
        <v>0.12</v>
      </c>
      <c r="F159" s="16">
        <f t="shared" si="14"/>
        <v>11.930000000000001</v>
      </c>
      <c r="G159" s="21">
        <v>11.74</v>
      </c>
      <c r="H159" s="3">
        <v>0.43</v>
      </c>
      <c r="I159" s="16">
        <f t="shared" si="15"/>
        <v>11.31</v>
      </c>
      <c r="J159" s="24">
        <f t="shared" si="16"/>
        <v>2.6405451448040926</v>
      </c>
      <c r="K159" s="7">
        <f t="shared" si="17"/>
        <v>-2.6405451448040886</v>
      </c>
      <c r="L159" s="25">
        <f t="shared" si="18"/>
        <v>5.2810902896081853</v>
      </c>
    </row>
    <row r="160" spans="1:12" x14ac:dyDescent="0.35">
      <c r="A160" s="9">
        <v>150</v>
      </c>
      <c r="B160" s="13" t="s">
        <v>8</v>
      </c>
      <c r="C160" s="9">
        <v>2</v>
      </c>
      <c r="D160" s="3">
        <v>16.14</v>
      </c>
      <c r="E160" s="3">
        <v>0.97</v>
      </c>
      <c r="F160" s="16">
        <f t="shared" si="14"/>
        <v>15.17</v>
      </c>
      <c r="G160" s="21">
        <v>16.13</v>
      </c>
      <c r="H160" s="3">
        <v>0.53</v>
      </c>
      <c r="I160" s="16">
        <f t="shared" si="15"/>
        <v>15.6</v>
      </c>
      <c r="J160" s="24">
        <f t="shared" si="16"/>
        <v>6.1996280223196296E-2</v>
      </c>
      <c r="K160" s="7">
        <f t="shared" si="17"/>
        <v>2.7278363298202106</v>
      </c>
      <c r="L160" s="25">
        <f t="shared" si="18"/>
        <v>-2.6658400495970227</v>
      </c>
    </row>
    <row r="161" spans="1:12" x14ac:dyDescent="0.35">
      <c r="A161" s="9">
        <v>151</v>
      </c>
      <c r="B161" s="13" t="s">
        <v>8</v>
      </c>
      <c r="C161" s="9">
        <v>2</v>
      </c>
      <c r="D161" s="3">
        <v>7.31</v>
      </c>
      <c r="E161" s="3">
        <v>0.8</v>
      </c>
      <c r="F161" s="16">
        <f t="shared" si="14"/>
        <v>6.51</v>
      </c>
      <c r="G161" s="21">
        <v>7.5</v>
      </c>
      <c r="H161" s="3">
        <v>1.4</v>
      </c>
      <c r="I161" s="16">
        <f t="shared" si="15"/>
        <v>6.1</v>
      </c>
      <c r="J161" s="24">
        <f t="shared" si="16"/>
        <v>-2.5333333333333385</v>
      </c>
      <c r="K161" s="7">
        <f t="shared" si="17"/>
        <v>-7.9999999999999991</v>
      </c>
      <c r="L161" s="25">
        <f t="shared" si="18"/>
        <v>5.4666666666666686</v>
      </c>
    </row>
    <row r="162" spans="1:12" x14ac:dyDescent="0.35">
      <c r="A162" s="9">
        <v>152</v>
      </c>
      <c r="B162" s="13" t="s">
        <v>8</v>
      </c>
      <c r="C162" s="9">
        <v>4</v>
      </c>
      <c r="D162" s="3">
        <v>9.16</v>
      </c>
      <c r="E162" s="3">
        <v>0</v>
      </c>
      <c r="F162" s="16">
        <f t="shared" si="14"/>
        <v>9.16</v>
      </c>
      <c r="G162" s="21">
        <v>9.0399999999999991</v>
      </c>
      <c r="H162" s="3">
        <v>0</v>
      </c>
      <c r="I162" s="16">
        <f t="shared" si="15"/>
        <v>9.0399999999999991</v>
      </c>
      <c r="J162" s="24">
        <f t="shared" si="16"/>
        <v>1.3274336283185952</v>
      </c>
      <c r="K162" s="7">
        <f t="shared" si="17"/>
        <v>0</v>
      </c>
      <c r="L162" s="25">
        <f t="shared" si="18"/>
        <v>1.3274336283185952</v>
      </c>
    </row>
    <row r="163" spans="1:12" x14ac:dyDescent="0.35">
      <c r="A163" s="9">
        <v>153</v>
      </c>
      <c r="B163" s="13" t="s">
        <v>8</v>
      </c>
      <c r="C163" s="9">
        <v>4</v>
      </c>
      <c r="D163" s="3">
        <v>11.34</v>
      </c>
      <c r="E163" s="3">
        <v>0</v>
      </c>
      <c r="F163" s="16">
        <f t="shared" si="14"/>
        <v>11.34</v>
      </c>
      <c r="G163" s="21">
        <v>11.31</v>
      </c>
      <c r="H163" s="3">
        <v>0.85</v>
      </c>
      <c r="I163" s="16">
        <f t="shared" si="15"/>
        <v>10.46</v>
      </c>
      <c r="J163" s="24">
        <f t="shared" si="16"/>
        <v>0.26525198938991479</v>
      </c>
      <c r="K163" s="7">
        <f t="shared" si="17"/>
        <v>-7.5154730327144117</v>
      </c>
      <c r="L163" s="25">
        <f t="shared" si="18"/>
        <v>7.7807250221043232</v>
      </c>
    </row>
    <row r="164" spans="1:12" s="6" customFormat="1" x14ac:dyDescent="0.35">
      <c r="A164" s="11">
        <v>154</v>
      </c>
      <c r="B164" s="12" t="s">
        <v>9</v>
      </c>
      <c r="C164" s="11">
        <v>4</v>
      </c>
      <c r="D164" s="5">
        <v>19.2</v>
      </c>
      <c r="E164" s="5">
        <v>0</v>
      </c>
      <c r="F164" s="16">
        <f t="shared" si="14"/>
        <v>19.2</v>
      </c>
      <c r="G164" s="22">
        <v>19.02</v>
      </c>
      <c r="H164" s="5">
        <v>0.13</v>
      </c>
      <c r="I164" s="16">
        <f t="shared" si="15"/>
        <v>18.89</v>
      </c>
      <c r="J164" s="24">
        <f t="shared" si="16"/>
        <v>0.94637223974763252</v>
      </c>
      <c r="K164" s="7">
        <f t="shared" si="17"/>
        <v>-0.68349106203995791</v>
      </c>
      <c r="L164" s="25">
        <f t="shared" si="18"/>
        <v>1.6298633017875854</v>
      </c>
    </row>
    <row r="165" spans="1:12" s="6" customFormat="1" x14ac:dyDescent="0.35">
      <c r="A165" s="11">
        <v>155</v>
      </c>
      <c r="B165" s="12" t="s">
        <v>10</v>
      </c>
      <c r="C165" s="11">
        <v>3</v>
      </c>
      <c r="D165" s="5">
        <v>10.54</v>
      </c>
      <c r="E165" s="5">
        <v>0.74</v>
      </c>
      <c r="F165" s="16">
        <f t="shared" si="14"/>
        <v>9.7999999999999989</v>
      </c>
      <c r="G165" s="22">
        <v>10.039999999999999</v>
      </c>
      <c r="H165" s="5">
        <v>0.28999999999999998</v>
      </c>
      <c r="I165" s="16">
        <f t="shared" si="15"/>
        <v>9.75</v>
      </c>
      <c r="J165" s="24">
        <f t="shared" si="16"/>
        <v>4.9800796812749004</v>
      </c>
      <c r="K165" s="7">
        <f t="shared" si="17"/>
        <v>4.4820717131474108</v>
      </c>
      <c r="L165" s="25">
        <f t="shared" si="18"/>
        <v>0.49800796812747944</v>
      </c>
    </row>
    <row r="166" spans="1:12" x14ac:dyDescent="0.35">
      <c r="A166" s="9">
        <v>156</v>
      </c>
      <c r="B166" s="13" t="s">
        <v>10</v>
      </c>
      <c r="C166" s="9">
        <v>1</v>
      </c>
      <c r="D166" s="3">
        <v>8.83</v>
      </c>
      <c r="E166" s="3">
        <v>0.09</v>
      </c>
      <c r="F166" s="16">
        <f t="shared" si="14"/>
        <v>8.74</v>
      </c>
      <c r="G166" s="21">
        <v>9.27</v>
      </c>
      <c r="H166" s="3">
        <v>1.4</v>
      </c>
      <c r="I166" s="16">
        <f t="shared" si="15"/>
        <v>7.8699999999999992</v>
      </c>
      <c r="J166" s="24">
        <f t="shared" si="16"/>
        <v>-4.7464940668824109</v>
      </c>
      <c r="K166" s="7">
        <f t="shared" si="17"/>
        <v>-14.131607335490829</v>
      </c>
      <c r="L166" s="25">
        <f t="shared" si="18"/>
        <v>9.3851132686084249</v>
      </c>
    </row>
    <row r="167" spans="1:12" x14ac:dyDescent="0.35">
      <c r="A167" s="9">
        <v>157</v>
      </c>
      <c r="B167" s="13" t="s">
        <v>10</v>
      </c>
      <c r="C167" s="9">
        <v>1</v>
      </c>
      <c r="D167" s="3">
        <v>8.7200000000000006</v>
      </c>
      <c r="E167" s="3">
        <v>0.09</v>
      </c>
      <c r="F167" s="16">
        <f t="shared" si="14"/>
        <v>8.6300000000000008</v>
      </c>
      <c r="G167" s="21">
        <v>9.07</v>
      </c>
      <c r="H167" s="3">
        <v>0</v>
      </c>
      <c r="I167" s="16">
        <f t="shared" si="15"/>
        <v>9.07</v>
      </c>
      <c r="J167" s="24">
        <f t="shared" si="16"/>
        <v>-3.8588754134509329</v>
      </c>
      <c r="K167" s="7">
        <f t="shared" si="17"/>
        <v>0.99228224917309804</v>
      </c>
      <c r="L167" s="25">
        <f t="shared" si="18"/>
        <v>-4.85115766262403</v>
      </c>
    </row>
    <row r="168" spans="1:12" x14ac:dyDescent="0.35">
      <c r="A168" s="9">
        <v>158</v>
      </c>
      <c r="B168" s="13" t="s">
        <v>10</v>
      </c>
      <c r="C168" s="9">
        <v>1</v>
      </c>
      <c r="D168" s="3">
        <v>8.5399999999999991</v>
      </c>
      <c r="E168" s="3">
        <v>0</v>
      </c>
      <c r="F168" s="16">
        <f t="shared" ref="F168:F217" si="19">D168-E168</f>
        <v>8.5399999999999991</v>
      </c>
      <c r="G168" s="21">
        <v>8.33</v>
      </c>
      <c r="H168" s="3">
        <v>0</v>
      </c>
      <c r="I168" s="16">
        <f t="shared" ref="I168:I217" si="20">G168-H168</f>
        <v>8.33</v>
      </c>
      <c r="J168" s="24">
        <f t="shared" ref="J168:J209" si="21">(D168-G168)/G168*100</f>
        <v>2.5210084033613334</v>
      </c>
      <c r="K168" s="7">
        <f t="shared" ref="K168:K209" si="22">(E168-H168)/G168*100</f>
        <v>0</v>
      </c>
      <c r="L168" s="25">
        <f t="shared" ref="L168:L209" si="23">(F168-I168)/G168*100</f>
        <v>2.5210084033613334</v>
      </c>
    </row>
    <row r="169" spans="1:12" x14ac:dyDescent="0.35">
      <c r="A169" s="9">
        <v>159</v>
      </c>
      <c r="B169" s="13" t="s">
        <v>10</v>
      </c>
      <c r="C169" s="9">
        <v>1</v>
      </c>
      <c r="D169" s="3">
        <v>8.31</v>
      </c>
      <c r="E169" s="3">
        <v>0</v>
      </c>
      <c r="F169" s="16">
        <f t="shared" si="19"/>
        <v>8.31</v>
      </c>
      <c r="G169" s="21">
        <v>8.0299999999999994</v>
      </c>
      <c r="H169" s="3">
        <v>0</v>
      </c>
      <c r="I169" s="16">
        <f t="shared" si="20"/>
        <v>8.0299999999999994</v>
      </c>
      <c r="J169" s="24">
        <f t="shared" si="21"/>
        <v>3.4869240348692552</v>
      </c>
      <c r="K169" s="7">
        <f t="shared" si="22"/>
        <v>0</v>
      </c>
      <c r="L169" s="25">
        <f t="shared" si="23"/>
        <v>3.4869240348692552</v>
      </c>
    </row>
    <row r="170" spans="1:12" x14ac:dyDescent="0.35">
      <c r="A170" s="9">
        <v>160</v>
      </c>
      <c r="B170" s="13" t="s">
        <v>10</v>
      </c>
      <c r="C170" s="9">
        <v>3</v>
      </c>
      <c r="D170" s="3">
        <v>8.5299999999999994</v>
      </c>
      <c r="E170" s="3">
        <v>0</v>
      </c>
      <c r="F170" s="16">
        <f t="shared" si="19"/>
        <v>8.5299999999999994</v>
      </c>
      <c r="G170" s="21">
        <v>8.93</v>
      </c>
      <c r="H170" s="3">
        <v>0.2</v>
      </c>
      <c r="I170" s="16">
        <f t="shared" si="20"/>
        <v>8.73</v>
      </c>
      <c r="J170" s="24">
        <f t="shared" si="21"/>
        <v>-4.4792833146696571</v>
      </c>
      <c r="K170" s="7">
        <f t="shared" si="22"/>
        <v>-2.2396416573348268</v>
      </c>
      <c r="L170" s="25">
        <f t="shared" si="23"/>
        <v>-2.2396416573348383</v>
      </c>
    </row>
    <row r="171" spans="1:12" x14ac:dyDescent="0.35">
      <c r="A171" s="9">
        <v>161</v>
      </c>
      <c r="B171" s="13" t="s">
        <v>10</v>
      </c>
      <c r="C171" s="9">
        <v>2</v>
      </c>
      <c r="D171" s="3">
        <v>14.14</v>
      </c>
      <c r="E171" s="3">
        <v>0.14000000000000001</v>
      </c>
      <c r="F171" s="16">
        <f t="shared" si="19"/>
        <v>14</v>
      </c>
      <c r="G171" s="21">
        <v>12.59</v>
      </c>
      <c r="H171" s="3">
        <v>0.2</v>
      </c>
      <c r="I171" s="16">
        <f t="shared" si="20"/>
        <v>12.39</v>
      </c>
      <c r="J171" s="24">
        <f t="shared" si="21"/>
        <v>12.311358220810172</v>
      </c>
      <c r="K171" s="7">
        <f t="shared" si="22"/>
        <v>-0.47656870532168383</v>
      </c>
      <c r="L171" s="25">
        <f t="shared" si="23"/>
        <v>12.787926926131846</v>
      </c>
    </row>
    <row r="172" spans="1:12" x14ac:dyDescent="0.35">
      <c r="A172" s="9">
        <v>162</v>
      </c>
      <c r="B172" s="13" t="s">
        <v>10</v>
      </c>
      <c r="C172" s="9">
        <v>2</v>
      </c>
      <c r="D172" s="3">
        <v>8.75</v>
      </c>
      <c r="E172" s="3">
        <v>0</v>
      </c>
      <c r="F172" s="16">
        <f t="shared" si="19"/>
        <v>8.75</v>
      </c>
      <c r="G172" s="21">
        <v>9.49</v>
      </c>
      <c r="H172" s="3">
        <v>0.35</v>
      </c>
      <c r="I172" s="16">
        <f t="shared" si="20"/>
        <v>9.14</v>
      </c>
      <c r="J172" s="24">
        <f t="shared" si="21"/>
        <v>-7.7976817702845116</v>
      </c>
      <c r="K172" s="7">
        <f t="shared" si="22"/>
        <v>-3.688092729188619</v>
      </c>
      <c r="L172" s="25">
        <f t="shared" si="23"/>
        <v>-4.1095890410958962</v>
      </c>
    </row>
    <row r="173" spans="1:12" x14ac:dyDescent="0.35">
      <c r="A173" s="9">
        <v>163</v>
      </c>
      <c r="B173" s="13" t="s">
        <v>10</v>
      </c>
      <c r="C173" s="9">
        <v>4</v>
      </c>
      <c r="D173" s="3">
        <v>12.31</v>
      </c>
      <c r="E173" s="3">
        <v>3.32</v>
      </c>
      <c r="F173" s="16">
        <f t="shared" si="19"/>
        <v>8.99</v>
      </c>
      <c r="G173" s="21">
        <v>13.35</v>
      </c>
      <c r="H173" s="3">
        <v>3.49</v>
      </c>
      <c r="I173" s="16">
        <f t="shared" si="20"/>
        <v>9.86</v>
      </c>
      <c r="J173" s="24">
        <f t="shared" si="21"/>
        <v>-7.7902621722846384</v>
      </c>
      <c r="K173" s="7">
        <f t="shared" si="22"/>
        <v>-1.2734082397003774</v>
      </c>
      <c r="L173" s="25">
        <f t="shared" si="23"/>
        <v>-6.5168539325842643</v>
      </c>
    </row>
    <row r="174" spans="1:12" x14ac:dyDescent="0.35">
      <c r="A174" s="9">
        <v>164</v>
      </c>
      <c r="B174" s="13" t="s">
        <v>10</v>
      </c>
      <c r="C174" s="9">
        <v>4</v>
      </c>
      <c r="D174" s="3">
        <v>11.27</v>
      </c>
      <c r="E174" s="3">
        <v>0</v>
      </c>
      <c r="F174" s="16">
        <f t="shared" si="19"/>
        <v>11.27</v>
      </c>
      <c r="G174" s="21">
        <v>10.61</v>
      </c>
      <c r="H174" s="3">
        <v>0</v>
      </c>
      <c r="I174" s="16">
        <f t="shared" si="20"/>
        <v>10.61</v>
      </c>
      <c r="J174" s="24">
        <f t="shared" si="21"/>
        <v>6.2205466540999073</v>
      </c>
      <c r="K174" s="7">
        <f t="shared" si="22"/>
        <v>0</v>
      </c>
      <c r="L174" s="25">
        <f t="shared" si="23"/>
        <v>6.2205466540999073</v>
      </c>
    </row>
    <row r="175" spans="1:12" x14ac:dyDescent="0.35">
      <c r="A175" s="9">
        <v>165</v>
      </c>
      <c r="B175" s="13" t="s">
        <v>10</v>
      </c>
      <c r="C175" s="9">
        <v>1</v>
      </c>
      <c r="D175" s="3">
        <v>10.39</v>
      </c>
      <c r="E175" s="3">
        <v>0.21</v>
      </c>
      <c r="F175" s="16">
        <f t="shared" si="19"/>
        <v>10.18</v>
      </c>
      <c r="G175" s="21">
        <v>8.5</v>
      </c>
      <c r="H175" s="3">
        <v>0</v>
      </c>
      <c r="I175" s="16">
        <f t="shared" si="20"/>
        <v>8.5</v>
      </c>
      <c r="J175" s="24">
        <f t="shared" si="21"/>
        <v>22.235294117647065</v>
      </c>
      <c r="K175" s="7">
        <f t="shared" si="22"/>
        <v>2.4705882352941173</v>
      </c>
      <c r="L175" s="25">
        <f t="shared" si="23"/>
        <v>19.764705882352938</v>
      </c>
    </row>
    <row r="176" spans="1:12" x14ac:dyDescent="0.35">
      <c r="A176" s="9">
        <v>166</v>
      </c>
      <c r="B176" s="13" t="s">
        <v>10</v>
      </c>
      <c r="C176" s="9">
        <v>1</v>
      </c>
      <c r="D176" s="3">
        <v>9.98</v>
      </c>
      <c r="E176" s="3">
        <v>0</v>
      </c>
      <c r="F176" s="16">
        <f t="shared" si="19"/>
        <v>9.98</v>
      </c>
      <c r="G176" s="21">
        <v>8.5</v>
      </c>
      <c r="H176" s="3">
        <v>0</v>
      </c>
      <c r="I176" s="16">
        <f t="shared" si="20"/>
        <v>8.5</v>
      </c>
      <c r="J176" s="24">
        <f t="shared" si="21"/>
        <v>17.411764705882359</v>
      </c>
      <c r="K176" s="7">
        <f t="shared" si="22"/>
        <v>0</v>
      </c>
      <c r="L176" s="25">
        <f t="shared" si="23"/>
        <v>17.411764705882359</v>
      </c>
    </row>
    <row r="177" spans="1:12" x14ac:dyDescent="0.35">
      <c r="A177" s="9">
        <v>167</v>
      </c>
      <c r="B177" s="13" t="s">
        <v>10</v>
      </c>
      <c r="C177" s="9">
        <v>2</v>
      </c>
      <c r="D177" s="3">
        <v>11.21</v>
      </c>
      <c r="E177" s="3">
        <v>0</v>
      </c>
      <c r="F177" s="16">
        <f t="shared" si="19"/>
        <v>11.21</v>
      </c>
      <c r="G177" s="21">
        <v>11.91</v>
      </c>
      <c r="H177" s="3">
        <v>0</v>
      </c>
      <c r="I177" s="16">
        <f t="shared" si="20"/>
        <v>11.91</v>
      </c>
      <c r="J177" s="24">
        <f t="shared" si="21"/>
        <v>-5.8774139378673329</v>
      </c>
      <c r="K177" s="7">
        <f t="shared" si="22"/>
        <v>0</v>
      </c>
      <c r="L177" s="25">
        <f t="shared" si="23"/>
        <v>-5.8774139378673329</v>
      </c>
    </row>
    <row r="178" spans="1:12" x14ac:dyDescent="0.35">
      <c r="A178" s="9">
        <v>168</v>
      </c>
      <c r="B178" s="13" t="s">
        <v>10</v>
      </c>
      <c r="C178" s="9">
        <v>2</v>
      </c>
      <c r="D178" s="3">
        <v>10.42</v>
      </c>
      <c r="E178" s="3">
        <v>0</v>
      </c>
      <c r="F178" s="16">
        <f t="shared" si="19"/>
        <v>10.42</v>
      </c>
      <c r="G178" s="21">
        <v>11.35</v>
      </c>
      <c r="H178" s="3">
        <v>0.39</v>
      </c>
      <c r="I178" s="16">
        <f t="shared" si="20"/>
        <v>10.959999999999999</v>
      </c>
      <c r="J178" s="24">
        <f t="shared" si="21"/>
        <v>-8.1938325991189398</v>
      </c>
      <c r="K178" s="7">
        <f t="shared" si="22"/>
        <v>-3.4361233480176216</v>
      </c>
      <c r="L178" s="25">
        <f t="shared" si="23"/>
        <v>-4.7577092511013142</v>
      </c>
    </row>
    <row r="179" spans="1:12" x14ac:dyDescent="0.35">
      <c r="A179" s="9">
        <v>169</v>
      </c>
      <c r="B179" s="13" t="s">
        <v>10</v>
      </c>
      <c r="C179" s="9">
        <v>3</v>
      </c>
      <c r="D179" s="3">
        <v>12.62</v>
      </c>
      <c r="E179" s="3">
        <v>0.25</v>
      </c>
      <c r="F179" s="16">
        <f t="shared" si="19"/>
        <v>12.37</v>
      </c>
      <c r="G179" s="21">
        <v>11.86</v>
      </c>
      <c r="H179" s="3">
        <v>0.11</v>
      </c>
      <c r="I179" s="16">
        <f t="shared" si="20"/>
        <v>11.75</v>
      </c>
      <c r="J179" s="24">
        <f t="shared" si="21"/>
        <v>6.4080944350758839</v>
      </c>
      <c r="K179" s="7">
        <f t="shared" si="22"/>
        <v>1.1804384485666106</v>
      </c>
      <c r="L179" s="25">
        <f t="shared" si="23"/>
        <v>5.2276559865092684</v>
      </c>
    </row>
    <row r="180" spans="1:12" x14ac:dyDescent="0.35">
      <c r="A180" s="9">
        <v>170</v>
      </c>
      <c r="B180" s="13" t="s">
        <v>10</v>
      </c>
      <c r="C180" s="9">
        <v>3</v>
      </c>
      <c r="D180" s="3">
        <v>13.65</v>
      </c>
      <c r="E180" s="3">
        <v>0.27</v>
      </c>
      <c r="F180" s="16">
        <f t="shared" si="19"/>
        <v>13.38</v>
      </c>
      <c r="G180" s="21">
        <v>12.64</v>
      </c>
      <c r="H180" s="3">
        <v>0.82</v>
      </c>
      <c r="I180" s="16">
        <f t="shared" si="20"/>
        <v>11.82</v>
      </c>
      <c r="J180" s="24">
        <f t="shared" si="21"/>
        <v>7.9905063291139218</v>
      </c>
      <c r="K180" s="7">
        <f t="shared" si="22"/>
        <v>-4.3512658227848098</v>
      </c>
      <c r="L180" s="25">
        <f t="shared" si="23"/>
        <v>12.341772151898738</v>
      </c>
    </row>
    <row r="181" spans="1:12" s="6" customFormat="1" x14ac:dyDescent="0.35">
      <c r="A181" s="11">
        <v>171</v>
      </c>
      <c r="B181" s="12" t="s">
        <v>11</v>
      </c>
      <c r="C181" s="11">
        <v>3</v>
      </c>
      <c r="D181" s="5">
        <v>12.01</v>
      </c>
      <c r="E181" s="5">
        <v>0</v>
      </c>
      <c r="F181" s="16">
        <f t="shared" si="19"/>
        <v>12.01</v>
      </c>
      <c r="G181" s="22">
        <v>11.89</v>
      </c>
      <c r="H181" s="5">
        <v>0.46</v>
      </c>
      <c r="I181" s="16">
        <f t="shared" si="20"/>
        <v>11.43</v>
      </c>
      <c r="J181" s="24">
        <f t="shared" si="21"/>
        <v>1.0092514718250565</v>
      </c>
      <c r="K181" s="7">
        <f t="shared" si="22"/>
        <v>-3.8687973086627423</v>
      </c>
      <c r="L181" s="25">
        <f t="shared" si="23"/>
        <v>4.8780487804878048</v>
      </c>
    </row>
    <row r="182" spans="1:12" x14ac:dyDescent="0.35">
      <c r="A182" s="9">
        <v>172</v>
      </c>
      <c r="B182" s="13" t="s">
        <v>11</v>
      </c>
      <c r="C182" s="9">
        <v>1</v>
      </c>
      <c r="D182" s="3">
        <v>6.74</v>
      </c>
      <c r="E182" s="3">
        <v>0</v>
      </c>
      <c r="F182" s="16">
        <f t="shared" si="19"/>
        <v>6.74</v>
      </c>
      <c r="G182" s="21">
        <v>6.51</v>
      </c>
      <c r="H182" s="3">
        <v>0.08</v>
      </c>
      <c r="I182" s="16">
        <f t="shared" si="20"/>
        <v>6.43</v>
      </c>
      <c r="J182" s="24">
        <f t="shared" si="21"/>
        <v>3.5330261136712817</v>
      </c>
      <c r="K182" s="7">
        <f t="shared" si="22"/>
        <v>-1.228878648233487</v>
      </c>
      <c r="L182" s="25">
        <f t="shared" si="23"/>
        <v>4.7619047619047699</v>
      </c>
    </row>
    <row r="183" spans="1:12" x14ac:dyDescent="0.35">
      <c r="A183" s="9">
        <v>173</v>
      </c>
      <c r="B183" s="13" t="s">
        <v>11</v>
      </c>
      <c r="C183" s="9">
        <v>2</v>
      </c>
      <c r="D183" s="3">
        <v>12.03</v>
      </c>
      <c r="E183" s="3">
        <v>0.48</v>
      </c>
      <c r="F183" s="16">
        <f t="shared" si="19"/>
        <v>11.549999999999999</v>
      </c>
      <c r="G183" s="21">
        <v>12.6</v>
      </c>
      <c r="H183" s="3">
        <v>0.9</v>
      </c>
      <c r="I183" s="16">
        <f t="shared" si="20"/>
        <v>11.7</v>
      </c>
      <c r="J183" s="24">
        <f t="shared" si="21"/>
        <v>-4.5238095238095264</v>
      </c>
      <c r="K183" s="7">
        <f t="shared" si="22"/>
        <v>-3.3333333333333339</v>
      </c>
      <c r="L183" s="25">
        <f t="shared" si="23"/>
        <v>-1.1904761904761934</v>
      </c>
    </row>
    <row r="184" spans="1:12" x14ac:dyDescent="0.35">
      <c r="A184" s="9">
        <v>174</v>
      </c>
      <c r="B184" s="13" t="s">
        <v>11</v>
      </c>
      <c r="C184" s="9">
        <v>4</v>
      </c>
      <c r="D184" s="3">
        <v>14.55</v>
      </c>
      <c r="E184" s="3">
        <v>0.57999999999999996</v>
      </c>
      <c r="F184" s="16">
        <f t="shared" si="19"/>
        <v>13.97</v>
      </c>
      <c r="G184" s="21">
        <v>14.01</v>
      </c>
      <c r="H184" s="3">
        <v>0.48</v>
      </c>
      <c r="I184" s="16">
        <f t="shared" si="20"/>
        <v>13.53</v>
      </c>
      <c r="J184" s="24">
        <f t="shared" si="21"/>
        <v>3.8543897216274159</v>
      </c>
      <c r="K184" s="7">
        <f t="shared" si="22"/>
        <v>0.71377587437544598</v>
      </c>
      <c r="L184" s="25">
        <f t="shared" si="23"/>
        <v>3.1406138472519718</v>
      </c>
    </row>
    <row r="185" spans="1:12" x14ac:dyDescent="0.35">
      <c r="A185" s="9">
        <v>175</v>
      </c>
      <c r="B185" s="13" t="s">
        <v>11</v>
      </c>
      <c r="C185" s="9">
        <v>4</v>
      </c>
      <c r="D185" s="3">
        <v>18.420000000000002</v>
      </c>
      <c r="E185" s="3">
        <v>4.42</v>
      </c>
      <c r="F185" s="16">
        <f t="shared" si="19"/>
        <v>14.000000000000002</v>
      </c>
      <c r="G185" s="21">
        <v>17.04</v>
      </c>
      <c r="H185" s="3">
        <v>2.82</v>
      </c>
      <c r="I185" s="16">
        <f t="shared" si="20"/>
        <v>14.219999999999999</v>
      </c>
      <c r="J185" s="24">
        <f t="shared" si="21"/>
        <v>8.0985915492957901</v>
      </c>
      <c r="K185" s="7">
        <f t="shared" si="22"/>
        <v>9.3896713615023479</v>
      </c>
      <c r="L185" s="25">
        <f t="shared" si="23"/>
        <v>-1.2910798122065557</v>
      </c>
    </row>
    <row r="186" spans="1:12" x14ac:dyDescent="0.35">
      <c r="A186" s="9">
        <v>176</v>
      </c>
      <c r="B186" s="13" t="s">
        <v>11</v>
      </c>
      <c r="C186" s="9">
        <v>4</v>
      </c>
      <c r="D186" s="3">
        <v>10.63</v>
      </c>
      <c r="E186" s="3">
        <v>0.11</v>
      </c>
      <c r="F186" s="16">
        <f t="shared" si="19"/>
        <v>10.520000000000001</v>
      </c>
      <c r="G186" s="21">
        <v>10.93</v>
      </c>
      <c r="H186" s="3">
        <v>0.09</v>
      </c>
      <c r="I186" s="16">
        <f t="shared" si="20"/>
        <v>10.84</v>
      </c>
      <c r="J186" s="24">
        <f t="shared" si="21"/>
        <v>-2.7447392497712624</v>
      </c>
      <c r="K186" s="7">
        <f t="shared" si="22"/>
        <v>0.18298261665141816</v>
      </c>
      <c r="L186" s="25">
        <f t="shared" si="23"/>
        <v>-2.9277218664226763</v>
      </c>
    </row>
    <row r="187" spans="1:12" x14ac:dyDescent="0.35">
      <c r="A187" s="9">
        <v>177</v>
      </c>
      <c r="B187" s="13" t="s">
        <v>11</v>
      </c>
      <c r="C187" s="9">
        <v>1</v>
      </c>
      <c r="D187" s="3">
        <v>12.64</v>
      </c>
      <c r="E187" s="3">
        <v>1.64</v>
      </c>
      <c r="F187" s="16">
        <f t="shared" si="19"/>
        <v>11</v>
      </c>
      <c r="G187" s="21">
        <v>11.11</v>
      </c>
      <c r="H187" s="3">
        <v>1.17</v>
      </c>
      <c r="I187" s="16">
        <f t="shared" si="20"/>
        <v>9.94</v>
      </c>
      <c r="J187" s="24">
        <f t="shared" si="21"/>
        <v>13.771377137713783</v>
      </c>
      <c r="K187" s="7">
        <f t="shared" si="22"/>
        <v>4.2304230423042304</v>
      </c>
      <c r="L187" s="25">
        <f t="shared" si="23"/>
        <v>9.5409540954095462</v>
      </c>
    </row>
    <row r="188" spans="1:12" x14ac:dyDescent="0.35">
      <c r="A188" s="9">
        <v>178</v>
      </c>
      <c r="B188" s="13" t="s">
        <v>11</v>
      </c>
      <c r="C188" s="9">
        <v>3</v>
      </c>
      <c r="D188" s="3">
        <v>13.29</v>
      </c>
      <c r="E188" s="3">
        <v>0.66</v>
      </c>
      <c r="F188" s="16">
        <f t="shared" si="19"/>
        <v>12.629999999999999</v>
      </c>
      <c r="G188" s="21">
        <v>13.12</v>
      </c>
      <c r="H188" s="3">
        <v>1.4</v>
      </c>
      <c r="I188" s="16">
        <f t="shared" si="20"/>
        <v>11.719999999999999</v>
      </c>
      <c r="J188" s="24">
        <f t="shared" si="21"/>
        <v>1.2957317073170727</v>
      </c>
      <c r="K188" s="7">
        <f t="shared" si="22"/>
        <v>-5.6402439024390238</v>
      </c>
      <c r="L188" s="25">
        <f t="shared" si="23"/>
        <v>6.9359756097560998</v>
      </c>
    </row>
    <row r="189" spans="1:12" x14ac:dyDescent="0.35">
      <c r="A189" s="9">
        <v>179</v>
      </c>
      <c r="B189" s="13" t="s">
        <v>11</v>
      </c>
      <c r="C189" s="9">
        <v>2</v>
      </c>
      <c r="D189" s="3">
        <v>14.87</v>
      </c>
      <c r="E189" s="3">
        <v>0.74</v>
      </c>
      <c r="F189" s="16">
        <f t="shared" si="19"/>
        <v>14.129999999999999</v>
      </c>
      <c r="G189" s="21">
        <v>14.46</v>
      </c>
      <c r="H189" s="3">
        <v>1.55</v>
      </c>
      <c r="I189" s="16">
        <f t="shared" si="20"/>
        <v>12.91</v>
      </c>
      <c r="J189" s="24">
        <f t="shared" si="21"/>
        <v>2.8354080221300024</v>
      </c>
      <c r="K189" s="7">
        <f t="shared" si="22"/>
        <v>-5.6016597510373449</v>
      </c>
      <c r="L189" s="25">
        <f t="shared" si="23"/>
        <v>8.4370677731673496</v>
      </c>
    </row>
    <row r="190" spans="1:12" x14ac:dyDescent="0.35">
      <c r="A190" s="9">
        <v>180</v>
      </c>
      <c r="B190" s="13" t="s">
        <v>11</v>
      </c>
      <c r="C190" s="9">
        <v>2</v>
      </c>
      <c r="D190" s="3">
        <v>8.09</v>
      </c>
      <c r="E190" s="3">
        <v>0.16</v>
      </c>
      <c r="F190" s="16">
        <f t="shared" si="19"/>
        <v>7.93</v>
      </c>
      <c r="G190" s="21">
        <v>8.49</v>
      </c>
      <c r="H190" s="3">
        <v>0.37</v>
      </c>
      <c r="I190" s="16">
        <f t="shared" si="20"/>
        <v>8.120000000000001</v>
      </c>
      <c r="J190" s="24">
        <f t="shared" si="21"/>
        <v>-4.7114252061248569</v>
      </c>
      <c r="K190" s="7">
        <f t="shared" si="22"/>
        <v>-2.4734982332155475</v>
      </c>
      <c r="L190" s="25">
        <f t="shared" si="23"/>
        <v>-2.2379269729093201</v>
      </c>
    </row>
    <row r="191" spans="1:12" x14ac:dyDescent="0.35">
      <c r="A191" s="9">
        <v>181</v>
      </c>
      <c r="B191" s="13" t="s">
        <v>11</v>
      </c>
      <c r="C191" s="9">
        <v>2</v>
      </c>
      <c r="D191" s="3">
        <v>12.03</v>
      </c>
      <c r="E191" s="3">
        <v>0.48</v>
      </c>
      <c r="F191" s="16">
        <f t="shared" si="19"/>
        <v>11.549999999999999</v>
      </c>
      <c r="G191" s="21">
        <v>12.6</v>
      </c>
      <c r="H191" s="3">
        <v>0.9</v>
      </c>
      <c r="I191" s="16">
        <f t="shared" si="20"/>
        <v>11.7</v>
      </c>
      <c r="J191" s="24">
        <f t="shared" si="21"/>
        <v>-4.5238095238095264</v>
      </c>
      <c r="K191" s="7">
        <f t="shared" si="22"/>
        <v>-3.3333333333333339</v>
      </c>
      <c r="L191" s="25">
        <f t="shared" si="23"/>
        <v>-1.1904761904761934</v>
      </c>
    </row>
    <row r="192" spans="1:12" x14ac:dyDescent="0.35">
      <c r="A192" s="9">
        <v>182</v>
      </c>
      <c r="B192" s="13" t="s">
        <v>11</v>
      </c>
      <c r="C192" s="9">
        <v>3</v>
      </c>
      <c r="D192" s="3">
        <v>15.45</v>
      </c>
      <c r="E192" s="3">
        <v>0</v>
      </c>
      <c r="F192" s="16">
        <f t="shared" si="19"/>
        <v>15.45</v>
      </c>
      <c r="G192" s="21">
        <v>14.92</v>
      </c>
      <c r="H192" s="3">
        <v>0</v>
      </c>
      <c r="I192" s="16">
        <f t="shared" si="20"/>
        <v>14.92</v>
      </c>
      <c r="J192" s="24">
        <f t="shared" si="21"/>
        <v>3.5522788203753306</v>
      </c>
      <c r="K192" s="7">
        <f t="shared" si="22"/>
        <v>0</v>
      </c>
      <c r="L192" s="25">
        <f t="shared" si="23"/>
        <v>3.5522788203753306</v>
      </c>
    </row>
    <row r="193" spans="1:12" x14ac:dyDescent="0.35">
      <c r="A193" s="9">
        <v>183</v>
      </c>
      <c r="B193" s="13" t="s">
        <v>11</v>
      </c>
      <c r="C193" s="9">
        <v>4</v>
      </c>
      <c r="D193" s="3">
        <v>15.8</v>
      </c>
      <c r="E193" s="3">
        <v>0</v>
      </c>
      <c r="F193" s="16">
        <f t="shared" si="19"/>
        <v>15.8</v>
      </c>
      <c r="G193" s="21">
        <v>16.809999999999999</v>
      </c>
      <c r="H193" s="3">
        <v>0.47</v>
      </c>
      <c r="I193" s="16">
        <f t="shared" si="20"/>
        <v>16.34</v>
      </c>
      <c r="J193" s="24">
        <f t="shared" si="21"/>
        <v>-6.0083283759666752</v>
      </c>
      <c r="K193" s="7">
        <f t="shared" si="22"/>
        <v>-2.7959547888161809</v>
      </c>
      <c r="L193" s="25">
        <f t="shared" si="23"/>
        <v>-3.2123735871505006</v>
      </c>
    </row>
    <row r="194" spans="1:12" x14ac:dyDescent="0.35">
      <c r="A194" s="9">
        <v>184</v>
      </c>
      <c r="B194" s="13" t="s">
        <v>11</v>
      </c>
      <c r="C194" s="9">
        <v>3</v>
      </c>
      <c r="D194" s="3">
        <v>9.83</v>
      </c>
      <c r="E194" s="3">
        <v>0.69</v>
      </c>
      <c r="F194" s="16">
        <f t="shared" si="19"/>
        <v>9.14</v>
      </c>
      <c r="G194" s="21">
        <v>9.73</v>
      </c>
      <c r="H194" s="3">
        <v>0.82</v>
      </c>
      <c r="I194" s="16">
        <f t="shared" si="20"/>
        <v>8.91</v>
      </c>
      <c r="J194" s="24">
        <f t="shared" si="21"/>
        <v>1.0277492291880745</v>
      </c>
      <c r="K194" s="7">
        <f t="shared" si="22"/>
        <v>-1.3360739979445015</v>
      </c>
      <c r="L194" s="25">
        <f t="shared" si="23"/>
        <v>2.3638232271325839</v>
      </c>
    </row>
    <row r="195" spans="1:12" x14ac:dyDescent="0.35">
      <c r="A195" s="9">
        <v>185</v>
      </c>
      <c r="B195" s="13" t="s">
        <v>11</v>
      </c>
      <c r="C195" s="9">
        <v>5</v>
      </c>
      <c r="D195" s="3">
        <v>13.3</v>
      </c>
      <c r="E195" s="3">
        <v>0.27</v>
      </c>
      <c r="F195" s="16">
        <f t="shared" si="19"/>
        <v>13.030000000000001</v>
      </c>
      <c r="G195" s="21">
        <v>14.91</v>
      </c>
      <c r="H195" s="3">
        <v>1.1200000000000001</v>
      </c>
      <c r="I195" s="16">
        <f t="shared" si="20"/>
        <v>13.79</v>
      </c>
      <c r="J195" s="24">
        <f t="shared" si="21"/>
        <v>-10.798122065727696</v>
      </c>
      <c r="K195" s="7">
        <f t="shared" si="22"/>
        <v>-5.7008718980549977</v>
      </c>
      <c r="L195" s="25">
        <f t="shared" si="23"/>
        <v>-5.0972501676726889</v>
      </c>
    </row>
    <row r="196" spans="1:12" x14ac:dyDescent="0.35">
      <c r="A196" s="9">
        <v>186</v>
      </c>
      <c r="B196" s="13" t="s">
        <v>11</v>
      </c>
      <c r="C196" s="9">
        <v>1</v>
      </c>
      <c r="D196" s="3">
        <v>10.86</v>
      </c>
      <c r="E196" s="3">
        <v>0</v>
      </c>
      <c r="F196" s="16">
        <f t="shared" si="19"/>
        <v>10.86</v>
      </c>
      <c r="G196" s="21">
        <v>10.54</v>
      </c>
      <c r="H196" s="3">
        <v>0.12</v>
      </c>
      <c r="I196" s="16">
        <f t="shared" si="20"/>
        <v>10.42</v>
      </c>
      <c r="J196" s="24">
        <f t="shared" si="21"/>
        <v>3.036053130929794</v>
      </c>
      <c r="K196" s="7">
        <f t="shared" si="22"/>
        <v>-1.1385199240986716</v>
      </c>
      <c r="L196" s="25">
        <f t="shared" si="23"/>
        <v>4.1745730550284588</v>
      </c>
    </row>
    <row r="197" spans="1:12" x14ac:dyDescent="0.35">
      <c r="A197" s="9">
        <v>187</v>
      </c>
      <c r="B197" s="13" t="s">
        <v>11</v>
      </c>
      <c r="C197" s="9">
        <v>1</v>
      </c>
      <c r="D197" s="3">
        <v>11.08</v>
      </c>
      <c r="E197" s="3">
        <v>0.55000000000000004</v>
      </c>
      <c r="F197" s="16">
        <f t="shared" si="19"/>
        <v>10.53</v>
      </c>
      <c r="G197" s="21">
        <v>10.83</v>
      </c>
      <c r="H197" s="3">
        <v>0.97</v>
      </c>
      <c r="I197" s="16">
        <f t="shared" si="20"/>
        <v>9.86</v>
      </c>
      <c r="J197" s="24">
        <f t="shared" si="21"/>
        <v>2.3084025854108954</v>
      </c>
      <c r="K197" s="7">
        <f t="shared" si="22"/>
        <v>-3.8781163434903037</v>
      </c>
      <c r="L197" s="25">
        <f t="shared" si="23"/>
        <v>6.1865189289011999</v>
      </c>
    </row>
    <row r="198" spans="1:12" x14ac:dyDescent="0.35">
      <c r="A198" s="9">
        <v>188</v>
      </c>
      <c r="B198" s="13" t="s">
        <v>11</v>
      </c>
      <c r="C198" s="9">
        <v>3</v>
      </c>
      <c r="D198" s="3">
        <v>14.37</v>
      </c>
      <c r="E198" s="3">
        <v>0.28999999999999998</v>
      </c>
      <c r="F198" s="16">
        <f t="shared" si="19"/>
        <v>14.08</v>
      </c>
      <c r="G198" s="21">
        <v>12.26</v>
      </c>
      <c r="H198" s="3">
        <v>0.32</v>
      </c>
      <c r="I198" s="16">
        <f t="shared" si="20"/>
        <v>11.94</v>
      </c>
      <c r="J198" s="24">
        <f t="shared" si="21"/>
        <v>17.21044045676998</v>
      </c>
      <c r="K198" s="7">
        <f t="shared" si="22"/>
        <v>-0.24469820554649291</v>
      </c>
      <c r="L198" s="25">
        <f t="shared" si="23"/>
        <v>17.455138662316479</v>
      </c>
    </row>
    <row r="199" spans="1:12" x14ac:dyDescent="0.35">
      <c r="A199" s="9">
        <v>189</v>
      </c>
      <c r="B199" s="13" t="s">
        <v>11</v>
      </c>
      <c r="C199" s="9">
        <v>5</v>
      </c>
      <c r="D199" s="3">
        <v>8.9600000000000009</v>
      </c>
      <c r="E199" s="3">
        <v>0.27</v>
      </c>
      <c r="F199" s="16">
        <f t="shared" si="19"/>
        <v>8.6900000000000013</v>
      </c>
      <c r="G199" s="21">
        <v>9.4499999999999993</v>
      </c>
      <c r="H199" s="3">
        <v>0.31</v>
      </c>
      <c r="I199" s="16">
        <f t="shared" si="20"/>
        <v>9.1399999999999988</v>
      </c>
      <c r="J199" s="24">
        <f t="shared" si="21"/>
        <v>-5.1851851851851691</v>
      </c>
      <c r="K199" s="7">
        <f t="shared" si="22"/>
        <v>-0.42328042328042315</v>
      </c>
      <c r="L199" s="25">
        <f t="shared" si="23"/>
        <v>-4.7619047619047361</v>
      </c>
    </row>
    <row r="200" spans="1:12" x14ac:dyDescent="0.35">
      <c r="A200" s="9">
        <v>190</v>
      </c>
      <c r="B200" s="13" t="s">
        <v>11</v>
      </c>
      <c r="C200" s="9">
        <v>5</v>
      </c>
      <c r="D200" s="3">
        <v>10.02</v>
      </c>
      <c r="E200" s="3">
        <v>0.2</v>
      </c>
      <c r="F200" s="16">
        <f t="shared" si="19"/>
        <v>9.82</v>
      </c>
      <c r="G200" s="21">
        <v>11.09</v>
      </c>
      <c r="H200" s="3">
        <v>0.13</v>
      </c>
      <c r="I200" s="16">
        <f t="shared" si="20"/>
        <v>10.959999999999999</v>
      </c>
      <c r="J200" s="24">
        <f t="shared" si="21"/>
        <v>-9.6483318304779111</v>
      </c>
      <c r="K200" s="7">
        <f t="shared" si="22"/>
        <v>0.63119927862939595</v>
      </c>
      <c r="L200" s="25">
        <f t="shared" si="23"/>
        <v>-10.279531109107293</v>
      </c>
    </row>
    <row r="201" spans="1:12" x14ac:dyDescent="0.35">
      <c r="A201" s="9">
        <v>191</v>
      </c>
      <c r="B201" s="13" t="s">
        <v>11</v>
      </c>
      <c r="C201" s="9">
        <v>1</v>
      </c>
      <c r="D201" s="3">
        <v>16.8</v>
      </c>
      <c r="E201" s="3">
        <v>0.5</v>
      </c>
      <c r="F201" s="16">
        <f t="shared" si="19"/>
        <v>16.3</v>
      </c>
      <c r="G201" s="21">
        <v>17.36</v>
      </c>
      <c r="H201" s="3">
        <v>0.92</v>
      </c>
      <c r="I201" s="16">
        <f t="shared" si="20"/>
        <v>16.439999999999998</v>
      </c>
      <c r="J201" s="24">
        <f t="shared" si="21"/>
        <v>-3.2258064516128964</v>
      </c>
      <c r="K201" s="7">
        <f t="shared" si="22"/>
        <v>-2.4193548387096775</v>
      </c>
      <c r="L201" s="25">
        <f t="shared" si="23"/>
        <v>-0.80645161290320866</v>
      </c>
    </row>
    <row r="202" spans="1:12" x14ac:dyDescent="0.35">
      <c r="A202" s="9">
        <v>192</v>
      </c>
      <c r="B202" s="13" t="s">
        <v>12</v>
      </c>
      <c r="C202" s="9">
        <v>1</v>
      </c>
      <c r="D202" s="3">
        <v>13.48</v>
      </c>
      <c r="E202" s="3">
        <v>0</v>
      </c>
      <c r="F202" s="16">
        <v>13.84</v>
      </c>
      <c r="G202" s="21">
        <v>13.84</v>
      </c>
      <c r="H202" s="3">
        <v>0</v>
      </c>
      <c r="I202" s="16">
        <f t="shared" si="20"/>
        <v>13.84</v>
      </c>
      <c r="J202" s="24">
        <f t="shared" si="21"/>
        <v>-2.6011560693641576</v>
      </c>
      <c r="K202" s="7">
        <f t="shared" si="22"/>
        <v>0</v>
      </c>
      <c r="L202" s="25">
        <f t="shared" si="23"/>
        <v>0</v>
      </c>
    </row>
    <row r="203" spans="1:12" x14ac:dyDescent="0.35">
      <c r="A203" s="9">
        <v>193</v>
      </c>
      <c r="B203" s="13" t="s">
        <v>12</v>
      </c>
      <c r="C203" s="9">
        <v>4</v>
      </c>
      <c r="D203" s="3">
        <v>23.34</v>
      </c>
      <c r="E203" s="3">
        <v>0</v>
      </c>
      <c r="F203" s="16">
        <f t="shared" si="19"/>
        <v>23.34</v>
      </c>
      <c r="G203" s="21">
        <v>23.46</v>
      </c>
      <c r="H203" s="3">
        <v>0.2</v>
      </c>
      <c r="I203" s="16">
        <f t="shared" si="20"/>
        <v>23.26</v>
      </c>
      <c r="J203" s="24">
        <f t="shared" si="21"/>
        <v>-0.51150895140665387</v>
      </c>
      <c r="K203" s="7">
        <f t="shared" si="22"/>
        <v>-0.85251491901108278</v>
      </c>
      <c r="L203" s="25">
        <f t="shared" si="23"/>
        <v>0.34100596760442581</v>
      </c>
    </row>
    <row r="204" spans="1:12" x14ac:dyDescent="0.35">
      <c r="A204" s="9">
        <v>194</v>
      </c>
      <c r="B204" s="13" t="s">
        <v>12</v>
      </c>
      <c r="C204" s="9">
        <v>1</v>
      </c>
      <c r="D204" s="3">
        <v>11.59</v>
      </c>
      <c r="E204" s="3">
        <v>0.12</v>
      </c>
      <c r="F204" s="16">
        <f t="shared" si="19"/>
        <v>11.47</v>
      </c>
      <c r="G204" s="21">
        <v>10.91</v>
      </c>
      <c r="H204" s="3">
        <v>0.35</v>
      </c>
      <c r="I204" s="16">
        <f t="shared" si="20"/>
        <v>10.56</v>
      </c>
      <c r="J204" s="24">
        <f t="shared" si="21"/>
        <v>6.2328139321723164</v>
      </c>
      <c r="K204" s="7">
        <f t="shared" si="22"/>
        <v>-2.1081576535288726</v>
      </c>
      <c r="L204" s="25">
        <f t="shared" si="23"/>
        <v>8.3409715857011921</v>
      </c>
    </row>
    <row r="205" spans="1:12" x14ac:dyDescent="0.35">
      <c r="A205" s="9">
        <v>195</v>
      </c>
      <c r="B205" s="13" t="s">
        <v>12</v>
      </c>
      <c r="C205" s="9">
        <v>4</v>
      </c>
      <c r="D205" s="3">
        <v>15.82</v>
      </c>
      <c r="E205" s="3">
        <v>1.27</v>
      </c>
      <c r="F205" s="16">
        <f t="shared" si="19"/>
        <v>14.55</v>
      </c>
      <c r="G205" s="21">
        <v>15.84</v>
      </c>
      <c r="H205" s="3">
        <v>0.94</v>
      </c>
      <c r="I205" s="16">
        <f t="shared" si="20"/>
        <v>14.9</v>
      </c>
      <c r="J205" s="24">
        <f t="shared" si="21"/>
        <v>-0.12626262626262355</v>
      </c>
      <c r="K205" s="7">
        <f t="shared" si="22"/>
        <v>2.0833333333333339</v>
      </c>
      <c r="L205" s="25">
        <f t="shared" si="23"/>
        <v>-2.2095959595959576</v>
      </c>
    </row>
    <row r="206" spans="1:12" x14ac:dyDescent="0.35">
      <c r="A206" s="9">
        <v>196</v>
      </c>
      <c r="B206" s="13" t="s">
        <v>12</v>
      </c>
      <c r="C206" s="9">
        <v>1</v>
      </c>
      <c r="D206" s="3">
        <v>9.83</v>
      </c>
      <c r="E206" s="3">
        <v>0.39</v>
      </c>
      <c r="F206" s="16">
        <f t="shared" si="19"/>
        <v>9.44</v>
      </c>
      <c r="G206" s="21">
        <v>9.66</v>
      </c>
      <c r="H206" s="3">
        <v>0.01</v>
      </c>
      <c r="I206" s="16">
        <f t="shared" si="20"/>
        <v>9.65</v>
      </c>
      <c r="J206" s="24">
        <f t="shared" si="21"/>
        <v>1.7598343685300202</v>
      </c>
      <c r="K206" s="7">
        <f t="shared" si="22"/>
        <v>3.9337474120082816</v>
      </c>
      <c r="L206" s="25">
        <f t="shared" si="23"/>
        <v>-2.1739130434782696</v>
      </c>
    </row>
    <row r="207" spans="1:12" x14ac:dyDescent="0.35">
      <c r="A207" s="9">
        <v>197</v>
      </c>
      <c r="B207" s="13" t="s">
        <v>12</v>
      </c>
      <c r="C207" s="9">
        <v>3</v>
      </c>
      <c r="D207" s="3">
        <v>27.78</v>
      </c>
      <c r="E207" s="3">
        <v>1.1100000000000001</v>
      </c>
      <c r="F207" s="16">
        <f t="shared" si="19"/>
        <v>26.67</v>
      </c>
      <c r="G207" s="21">
        <v>29.47</v>
      </c>
      <c r="H207" s="3">
        <v>0.76</v>
      </c>
      <c r="I207" s="16">
        <f t="shared" si="20"/>
        <v>28.709999999999997</v>
      </c>
      <c r="J207" s="24">
        <f t="shared" si="21"/>
        <v>-5.7346454021038262</v>
      </c>
      <c r="K207" s="7">
        <f t="shared" si="22"/>
        <v>1.1876484560570075</v>
      </c>
      <c r="L207" s="25">
        <f t="shared" si="23"/>
        <v>-6.9222938581608275</v>
      </c>
    </row>
    <row r="208" spans="1:12" x14ac:dyDescent="0.35">
      <c r="A208" s="9">
        <v>198</v>
      </c>
      <c r="B208" s="13" t="s">
        <v>12</v>
      </c>
      <c r="C208" s="9">
        <v>1</v>
      </c>
      <c r="D208" s="3">
        <v>11.6</v>
      </c>
      <c r="E208" s="3">
        <v>0</v>
      </c>
      <c r="F208" s="16">
        <f t="shared" si="19"/>
        <v>11.6</v>
      </c>
      <c r="G208" s="21">
        <v>12.62</v>
      </c>
      <c r="H208" s="3">
        <v>7.0000000000000007E-2</v>
      </c>
      <c r="I208" s="16">
        <f t="shared" si="20"/>
        <v>12.549999999999999</v>
      </c>
      <c r="J208" s="24">
        <f t="shared" si="21"/>
        <v>-8.0824088748018976</v>
      </c>
      <c r="K208" s="7">
        <f t="shared" si="22"/>
        <v>-0.55467511885895415</v>
      </c>
      <c r="L208" s="25">
        <f t="shared" si="23"/>
        <v>-7.5277337559429416</v>
      </c>
    </row>
    <row r="209" spans="1:12" x14ac:dyDescent="0.35">
      <c r="A209" s="9">
        <v>199</v>
      </c>
      <c r="B209" s="13" t="s">
        <v>12</v>
      </c>
      <c r="C209" s="9">
        <v>2</v>
      </c>
      <c r="D209" s="3">
        <v>7.77</v>
      </c>
      <c r="E209" s="3">
        <v>0</v>
      </c>
      <c r="F209" s="16">
        <f t="shared" si="19"/>
        <v>7.77</v>
      </c>
      <c r="G209" s="21">
        <v>7.27</v>
      </c>
      <c r="H209" s="3">
        <v>0</v>
      </c>
      <c r="I209" s="16">
        <f t="shared" si="20"/>
        <v>7.27</v>
      </c>
      <c r="J209" s="24">
        <f t="shared" si="21"/>
        <v>6.8775790921595608</v>
      </c>
      <c r="K209" s="7">
        <f t="shared" si="22"/>
        <v>0</v>
      </c>
      <c r="L209" s="25">
        <f t="shared" si="23"/>
        <v>6.8775790921595608</v>
      </c>
    </row>
    <row r="210" spans="1:12" x14ac:dyDescent="0.35">
      <c r="A210" s="9">
        <v>200</v>
      </c>
      <c r="B210" s="13" t="s">
        <v>12</v>
      </c>
      <c r="C210" s="9">
        <v>1</v>
      </c>
      <c r="D210" s="2">
        <v>8.1999999999999993</v>
      </c>
      <c r="E210" s="2">
        <v>0</v>
      </c>
      <c r="F210" s="16">
        <f t="shared" si="19"/>
        <v>8.1999999999999993</v>
      </c>
      <c r="G210" s="9">
        <v>8.01</v>
      </c>
      <c r="H210" s="2">
        <v>0</v>
      </c>
      <c r="I210" s="16">
        <f t="shared" si="20"/>
        <v>8.01</v>
      </c>
      <c r="J210" s="24">
        <f t="shared" ref="J210:J217" si="24">(D210-G210)/G210*100</f>
        <v>2.372034956304613</v>
      </c>
      <c r="K210" s="7">
        <f t="shared" ref="K210:K217" si="25">(E210-H210)/G210*100</f>
        <v>0</v>
      </c>
      <c r="L210" s="25">
        <f t="shared" ref="L210:L217" si="26">(F210-I210)/G210*100</f>
        <v>2.372034956304613</v>
      </c>
    </row>
    <row r="211" spans="1:12" x14ac:dyDescent="0.35">
      <c r="A211" s="9">
        <v>201</v>
      </c>
      <c r="B211" s="13" t="s">
        <v>12</v>
      </c>
      <c r="C211" s="9">
        <v>4</v>
      </c>
      <c r="D211" s="2">
        <v>6.92</v>
      </c>
      <c r="E211" s="2">
        <v>0</v>
      </c>
      <c r="F211" s="16">
        <f t="shared" si="19"/>
        <v>6.92</v>
      </c>
      <c r="G211" s="9">
        <v>6.9</v>
      </c>
      <c r="H211" s="2">
        <v>0</v>
      </c>
      <c r="I211" s="16">
        <f t="shared" si="20"/>
        <v>6.9</v>
      </c>
      <c r="J211" s="24">
        <f t="shared" si="24"/>
        <v>0.28985507246376191</v>
      </c>
      <c r="K211" s="7">
        <f t="shared" si="25"/>
        <v>0</v>
      </c>
      <c r="L211" s="25">
        <f t="shared" si="26"/>
        <v>0.28985507246376191</v>
      </c>
    </row>
    <row r="212" spans="1:12" x14ac:dyDescent="0.35">
      <c r="A212" s="9">
        <v>202</v>
      </c>
      <c r="B212" s="13" t="s">
        <v>12</v>
      </c>
      <c r="C212" s="9">
        <v>5</v>
      </c>
      <c r="D212" s="2">
        <v>6.59</v>
      </c>
      <c r="E212" s="2">
        <v>0.46</v>
      </c>
      <c r="F212" s="16">
        <f t="shared" si="19"/>
        <v>6.13</v>
      </c>
      <c r="G212" s="9">
        <v>7.05</v>
      </c>
      <c r="H212" s="2">
        <v>0.5</v>
      </c>
      <c r="I212" s="16">
        <f t="shared" si="20"/>
        <v>6.55</v>
      </c>
      <c r="J212" s="24">
        <f t="shared" si="24"/>
        <v>-6.5248226950354606</v>
      </c>
      <c r="K212" s="7">
        <f t="shared" si="25"/>
        <v>-0.5673758865248224</v>
      </c>
      <c r="L212" s="25">
        <f t="shared" si="26"/>
        <v>-5.9574468085106371</v>
      </c>
    </row>
    <row r="213" spans="1:12" x14ac:dyDescent="0.35">
      <c r="A213" s="9">
        <v>203</v>
      </c>
      <c r="B213" s="13" t="s">
        <v>12</v>
      </c>
      <c r="C213" s="9">
        <v>3</v>
      </c>
      <c r="D213" s="2">
        <v>9.73</v>
      </c>
      <c r="E213" s="2">
        <v>0</v>
      </c>
      <c r="F213" s="16">
        <f t="shared" si="19"/>
        <v>9.73</v>
      </c>
      <c r="G213" s="9">
        <v>10.65</v>
      </c>
      <c r="H213" s="2">
        <v>0</v>
      </c>
      <c r="I213" s="16">
        <f t="shared" si="20"/>
        <v>10.65</v>
      </c>
      <c r="J213" s="24">
        <f t="shared" si="24"/>
        <v>-8.6384976525821582</v>
      </c>
      <c r="K213" s="7">
        <f t="shared" si="25"/>
        <v>0</v>
      </c>
      <c r="L213" s="25">
        <f t="shared" si="26"/>
        <v>-8.6384976525821582</v>
      </c>
    </row>
    <row r="214" spans="1:12" x14ac:dyDescent="0.35">
      <c r="A214" s="9">
        <v>204</v>
      </c>
      <c r="B214" s="13" t="s">
        <v>12</v>
      </c>
      <c r="C214" s="9">
        <v>5</v>
      </c>
      <c r="D214" s="2">
        <v>8.91</v>
      </c>
      <c r="E214" s="2">
        <v>0.36</v>
      </c>
      <c r="F214" s="16">
        <f t="shared" si="19"/>
        <v>8.5500000000000007</v>
      </c>
      <c r="G214" s="9">
        <v>9.08</v>
      </c>
      <c r="H214" s="2">
        <v>0.82</v>
      </c>
      <c r="I214" s="16">
        <f t="shared" si="20"/>
        <v>8.26</v>
      </c>
      <c r="J214" s="24">
        <f t="shared" si="24"/>
        <v>-1.8722466960352415</v>
      </c>
      <c r="K214" s="7">
        <f t="shared" si="25"/>
        <v>-5.0660792951541849</v>
      </c>
      <c r="L214" s="25">
        <f t="shared" si="26"/>
        <v>3.1938325991189531</v>
      </c>
    </row>
    <row r="215" spans="1:12" x14ac:dyDescent="0.35">
      <c r="A215" s="9">
        <v>205</v>
      </c>
      <c r="B215" s="13" t="s">
        <v>12</v>
      </c>
      <c r="C215" s="9">
        <v>2</v>
      </c>
      <c r="D215" s="2">
        <v>8.7899999999999991</v>
      </c>
      <c r="E215" s="2">
        <v>0</v>
      </c>
      <c r="F215" s="16">
        <f t="shared" si="19"/>
        <v>8.7899999999999991</v>
      </c>
      <c r="G215" s="9">
        <v>8.76</v>
      </c>
      <c r="H215" s="2">
        <v>0.14000000000000001</v>
      </c>
      <c r="I215" s="16">
        <f t="shared" si="20"/>
        <v>8.6199999999999992</v>
      </c>
      <c r="J215" s="24">
        <f t="shared" si="24"/>
        <v>0.34246575342465024</v>
      </c>
      <c r="K215" s="7">
        <f t="shared" si="25"/>
        <v>-1.5981735159817354</v>
      </c>
      <c r="L215" s="25">
        <f t="shared" si="26"/>
        <v>1.9406392694063919</v>
      </c>
    </row>
    <row r="216" spans="1:12" x14ac:dyDescent="0.35">
      <c r="A216" s="9">
        <v>206</v>
      </c>
      <c r="B216" s="13" t="s">
        <v>12</v>
      </c>
      <c r="C216" s="9">
        <v>3</v>
      </c>
      <c r="D216" s="2">
        <v>11.72</v>
      </c>
      <c r="E216" s="2">
        <v>0.23</v>
      </c>
      <c r="F216" s="16">
        <f t="shared" si="19"/>
        <v>11.49</v>
      </c>
      <c r="G216" s="9">
        <v>10.58</v>
      </c>
      <c r="H216" s="2">
        <v>0.28999999999999998</v>
      </c>
      <c r="I216" s="16">
        <f t="shared" si="20"/>
        <v>10.290000000000001</v>
      </c>
      <c r="J216" s="24">
        <f t="shared" si="24"/>
        <v>10.775047258979212</v>
      </c>
      <c r="K216" s="7">
        <f t="shared" si="25"/>
        <v>-0.56710775047258943</v>
      </c>
      <c r="L216" s="25">
        <f t="shared" si="26"/>
        <v>11.342155009451789</v>
      </c>
    </row>
    <row r="217" spans="1:12" ht="16" thickBot="1" x14ac:dyDescent="0.4">
      <c r="A217" s="14">
        <v>207</v>
      </c>
      <c r="B217" s="15" t="s">
        <v>12</v>
      </c>
      <c r="C217" s="14">
        <v>4</v>
      </c>
      <c r="D217" s="19">
        <v>15.44</v>
      </c>
      <c r="E217" s="19">
        <v>0.31</v>
      </c>
      <c r="F217" s="20">
        <f t="shared" si="19"/>
        <v>15.129999999999999</v>
      </c>
      <c r="G217" s="14">
        <v>16.09</v>
      </c>
      <c r="H217" s="19">
        <v>0.28999999999999998</v>
      </c>
      <c r="I217" s="20">
        <f t="shared" si="20"/>
        <v>15.8</v>
      </c>
      <c r="J217" s="26">
        <f t="shared" si="24"/>
        <v>-4.0397762585456825</v>
      </c>
      <c r="K217" s="27">
        <f t="shared" si="25"/>
        <v>0.12430080795525184</v>
      </c>
      <c r="L217" s="28">
        <f t="shared" si="26"/>
        <v>-4.1640770665009432</v>
      </c>
    </row>
  </sheetData>
  <mergeCells count="12">
    <mergeCell ref="G9:I9"/>
    <mergeCell ref="C9:F9"/>
    <mergeCell ref="J9:L9"/>
    <mergeCell ref="B9:B10"/>
    <mergeCell ref="A9:A10"/>
    <mergeCell ref="A3:L3"/>
    <mergeCell ref="A2:L2"/>
    <mergeCell ref="A8:L8"/>
    <mergeCell ref="A7:C7"/>
    <mergeCell ref="A6:C6"/>
    <mergeCell ref="A5:C5"/>
    <mergeCell ref="A4:C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Сводные результаты</vt:lpstr>
      <vt:lpstr>Данные по учетчикам</vt:lpstr>
      <vt:lpstr>Исх данные кор-ка</vt:lpstr>
      <vt:lpstr>Исходные 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Anatoly Kuritsin</dc:creator>
  <cp:lastModifiedBy>Anatoly Kuritsin</cp:lastModifiedBy>
  <dcterms:created xsi:type="dcterms:W3CDTF">2018-01-05T07:51:57Z</dcterms:created>
  <dcterms:modified xsi:type="dcterms:W3CDTF">2018-01-09T12:39:46Z</dcterms:modified>
</cp:coreProperties>
</file>